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SHAWNFILES\FANGTOOTH\00550-TECHNICAL\CAD-TUNNEY\"/>
    </mc:Choice>
  </mc:AlternateContent>
  <xr:revisionPtr revIDLastSave="0" documentId="8_{E32406A7-1159-4E47-A07E-9EA4312C0465}" xr6:coauthVersionLast="47" xr6:coauthVersionMax="47" xr10:uidLastSave="{00000000-0000-0000-0000-000000000000}"/>
  <workbookProtection workbookAlgorithmName="SHA-512" workbookHashValue="dwTT1BOfZaZ7Htzc2y8iUe3aqh780NYTczb9FKxRgArcg3HCNpesxncf2ITHWJOrM4IxYnBRqcpD0uT9jjwV/g==" workbookSaltValue="rZajuzazOX62SnxXLNuExw==" workbookSpinCount="100000" lockStructure="1"/>
  <bookViews>
    <workbookView xWindow="41370" yWindow="1005" windowWidth="25920" windowHeight="12855" xr2:uid="{00000000-000D-0000-FFFF-FFFF00000000}"/>
  </bookViews>
  <sheets>
    <sheet name="GearboxConfangurator" sheetId="1" r:id="rId1"/>
    <sheet name="MasterData" sheetId="3" state="hidden" r:id="rId2"/>
    <sheet name="GearTypeData" sheetId="10" state="hidden" r:id="rId3"/>
    <sheet name="BacklashData" sheetId="8" state="hidden" r:id="rId4"/>
    <sheet name="RatioData" sheetId="7" state="hidden" r:id="rId5"/>
    <sheet name="MountingData" sheetId="9" state="hidden" r:id="rId6"/>
    <sheet name="OutputData" sheetId="6" state="hidden" r:id="rId7"/>
    <sheet name="HvD_OutputData" sheetId="12" state="hidden" r:id="rId8"/>
    <sheet name="InputData" sheetId="11" state="hidden" r:id="rId9"/>
    <sheet name="CAD" sheetId="13" state="hidden" r:id="rId10"/>
  </sheets>
  <externalReferences>
    <externalReference r:id="rId11"/>
    <externalReference r:id="rId12"/>
  </externalReferences>
  <definedNames>
    <definedName name="_xlnm._FilterDatabase" localSheetId="7" hidden="1">HvD_OutputData!$A$1:$J$2713</definedName>
    <definedName name="CustomerList">[1]Customers!$A$2:$L$36</definedName>
    <definedName name="GBSZ">[2]Configurator!$S$6:$W$91</definedName>
    <definedName name="MC_Start">GearboxConfangurator!$S$16</definedName>
    <definedName name="_xlnm.Print_Area" localSheetId="0">GearboxConfangurator!$AA$1:$AB$50</definedName>
    <definedName name="Priority">[1]Lists!$G$2:$H$4</definedName>
    <definedName name="Product">[1]Lists!$J$2:$K$13</definedName>
    <definedName name="Status">[1]Lists!$D$2:$E$5</definedName>
    <definedName name="Type">[1]Lists!$A$2:$B$5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" l="1"/>
  <c r="AB27" i="1"/>
  <c r="AB29" i="1"/>
  <c r="AB30" i="1"/>
  <c r="AB31" i="1"/>
  <c r="AB32" i="1"/>
  <c r="AB33" i="1"/>
  <c r="AB34" i="1"/>
  <c r="AB35" i="1"/>
  <c r="AB36" i="1"/>
  <c r="AB37" i="1"/>
  <c r="AB38" i="1"/>
  <c r="AB28" i="1"/>
  <c r="D17" i="1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S16" i="1"/>
  <c r="N20" i="1" s="1" a="1"/>
  <c r="N20" i="1" l="1"/>
  <c r="O20" i="1" s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l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U20" i="1"/>
  <c r="F16" i="1" s="1"/>
  <c r="AB23" i="1" s="1"/>
  <c r="F13" i="1" a="1"/>
  <c r="F13" i="1" s="1"/>
  <c r="AB20" i="1" s="1"/>
  <c r="D4" i="1"/>
  <c r="D3" i="1" s="1" a="1"/>
  <c r="D3" i="1" s="1"/>
  <c r="AB25" i="1" s="1"/>
  <c r="Q47" i="1" a="1"/>
  <c r="Q47" i="1" s="1"/>
  <c r="Q48" i="1" a="1"/>
  <c r="Q48" i="1" s="1"/>
  <c r="Q49" i="1" a="1"/>
  <c r="Q49" i="1" s="1"/>
  <c r="Q50" i="1" a="1"/>
  <c r="Q50" i="1" s="1"/>
  <c r="Q51" i="1" a="1"/>
  <c r="Q51" i="1" s="1"/>
  <c r="Q52" i="1" a="1"/>
  <c r="Q52" i="1" s="1"/>
  <c r="Q53" i="1" a="1"/>
  <c r="Q53" i="1" s="1"/>
  <c r="Q54" i="1" a="1"/>
  <c r="Q54" i="1" s="1"/>
  <c r="Q55" i="1" a="1"/>
  <c r="Q55" i="1" s="1"/>
  <c r="Q56" i="1" a="1"/>
  <c r="Q56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1" i="1" a="1"/>
  <c r="Q41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E32" i="1" a="1"/>
  <c r="E32" i="1" s="1"/>
  <c r="E33" i="1" a="1"/>
  <c r="E33" i="1" s="1"/>
  <c r="E34" i="1" a="1"/>
  <c r="E34" i="1" s="1"/>
  <c r="E35" i="1" a="1"/>
  <c r="E35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I2" i="1" l="1"/>
  <c r="F15" i="1" a="1"/>
  <c r="F15" i="1" s="1"/>
  <c r="D20" i="1" l="1" a="1"/>
  <c r="B20" i="1" a="1"/>
  <c r="L20" i="1" a="1"/>
  <c r="L20" i="1" l="1"/>
  <c r="M20" i="1" s="1" a="1"/>
  <c r="M20" i="1" s="1"/>
  <c r="M23" i="1" a="1"/>
  <c r="M23" i="1" s="1"/>
  <c r="M24" i="1" a="1"/>
  <c r="M24" i="1" s="1"/>
  <c r="M22" i="1" a="1"/>
  <c r="M22" i="1" s="1"/>
  <c r="M25" i="1" a="1"/>
  <c r="M25" i="1" s="1"/>
  <c r="M21" i="1" a="1"/>
  <c r="M21" i="1" s="1"/>
  <c r="E26" i="1" a="1"/>
  <c r="E26" i="1" s="1"/>
  <c r="E31" i="1" a="1"/>
  <c r="E31" i="1" s="1"/>
  <c r="E25" i="1" a="1"/>
  <c r="E25" i="1" s="1"/>
  <c r="E30" i="1" a="1"/>
  <c r="E30" i="1" s="1"/>
  <c r="E27" i="1" a="1"/>
  <c r="E27" i="1" s="1"/>
  <c r="E28" i="1" a="1"/>
  <c r="E28" i="1" s="1"/>
  <c r="E29" i="1" a="1"/>
  <c r="E29" i="1" s="1"/>
  <c r="D20" i="1"/>
  <c r="E20" i="1" s="1" a="1"/>
  <c r="E20" i="1" s="1"/>
  <c r="E21" i="1" a="1"/>
  <c r="E21" i="1" s="1"/>
  <c r="E22" i="1" a="1"/>
  <c r="E22" i="1" s="1"/>
  <c r="E23" i="1" a="1"/>
  <c r="E23" i="1" s="1"/>
  <c r="E24" i="1" a="1"/>
  <c r="E24" i="1" s="1"/>
  <c r="B20" i="1"/>
  <c r="C20" i="1" s="1" a="1"/>
  <c r="C20" i="1" s="1"/>
  <c r="C21" i="1" a="1"/>
  <c r="C21" i="1" s="1"/>
  <c r="C22" i="1" a="1"/>
  <c r="C22" i="1" s="1"/>
  <c r="C23" i="1" a="1"/>
  <c r="C23" i="1" s="1"/>
  <c r="C24" i="1" a="1"/>
  <c r="C24" i="1" s="1"/>
  <c r="D2" i="1"/>
  <c r="AB12" i="1" s="1"/>
  <c r="I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28" i="12"/>
  <c r="I1029" i="12"/>
  <c r="I1030" i="12"/>
  <c r="I1031" i="12"/>
  <c r="I1032" i="12"/>
  <c r="I1033" i="12"/>
  <c r="I1034" i="12"/>
  <c r="I1035" i="12"/>
  <c r="I1036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I1051" i="12"/>
  <c r="I1052" i="12"/>
  <c r="I1053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1205" i="12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1504" i="12"/>
  <c r="I1505" i="12"/>
  <c r="I1506" i="12"/>
  <c r="I1507" i="12"/>
  <c r="I1508" i="12"/>
  <c r="I1509" i="12"/>
  <c r="I1510" i="12"/>
  <c r="I1511" i="12"/>
  <c r="I1512" i="12"/>
  <c r="I1513" i="12"/>
  <c r="I1514" i="12"/>
  <c r="I1515" i="12"/>
  <c r="I1516" i="12"/>
  <c r="I1517" i="12"/>
  <c r="I1518" i="12"/>
  <c r="I1519" i="12"/>
  <c r="I1520" i="12"/>
  <c r="I1521" i="12"/>
  <c r="I1522" i="12"/>
  <c r="I1523" i="12"/>
  <c r="I1524" i="12"/>
  <c r="I1525" i="12"/>
  <c r="I1526" i="12"/>
  <c r="I1527" i="12"/>
  <c r="I1528" i="12"/>
  <c r="I1529" i="12"/>
  <c r="I1530" i="12"/>
  <c r="I1531" i="12"/>
  <c r="I1532" i="12"/>
  <c r="I1533" i="12"/>
  <c r="I1534" i="12"/>
  <c r="I1535" i="12"/>
  <c r="I1536" i="12"/>
  <c r="I1537" i="12"/>
  <c r="I1538" i="12"/>
  <c r="I1539" i="12"/>
  <c r="I1540" i="12"/>
  <c r="I1541" i="12"/>
  <c r="I1542" i="12"/>
  <c r="I1543" i="12"/>
  <c r="I1544" i="12"/>
  <c r="I1545" i="12"/>
  <c r="I1546" i="12"/>
  <c r="I1547" i="12"/>
  <c r="I1548" i="12"/>
  <c r="I1549" i="12"/>
  <c r="I1550" i="12"/>
  <c r="I1551" i="12"/>
  <c r="I1552" i="12"/>
  <c r="I1553" i="12"/>
  <c r="I1554" i="12"/>
  <c r="I1555" i="12"/>
  <c r="I1556" i="12"/>
  <c r="I1557" i="12"/>
  <c r="I1558" i="12"/>
  <c r="I1559" i="12"/>
  <c r="I1560" i="12"/>
  <c r="I1561" i="12"/>
  <c r="I1562" i="12"/>
  <c r="I1563" i="12"/>
  <c r="I1564" i="12"/>
  <c r="I1565" i="12"/>
  <c r="I1566" i="12"/>
  <c r="I1567" i="12"/>
  <c r="I1568" i="12"/>
  <c r="I1569" i="12"/>
  <c r="I1570" i="12"/>
  <c r="I1571" i="12"/>
  <c r="I1572" i="12"/>
  <c r="I1573" i="12"/>
  <c r="I1574" i="12"/>
  <c r="I1575" i="12"/>
  <c r="I1576" i="12"/>
  <c r="I1577" i="12"/>
  <c r="I1578" i="12"/>
  <c r="I1579" i="12"/>
  <c r="I1580" i="12"/>
  <c r="I1581" i="12"/>
  <c r="I1582" i="12"/>
  <c r="I1583" i="12"/>
  <c r="I1584" i="12"/>
  <c r="I1585" i="12"/>
  <c r="I1586" i="12"/>
  <c r="I1587" i="12"/>
  <c r="I1588" i="12"/>
  <c r="I1589" i="12"/>
  <c r="I1590" i="12"/>
  <c r="I1591" i="12"/>
  <c r="I1592" i="12"/>
  <c r="I1593" i="12"/>
  <c r="I1594" i="12"/>
  <c r="I1595" i="12"/>
  <c r="I1596" i="12"/>
  <c r="I1597" i="12"/>
  <c r="I1598" i="12"/>
  <c r="I1599" i="12"/>
  <c r="I1600" i="12"/>
  <c r="I1601" i="12"/>
  <c r="I1602" i="12"/>
  <c r="I1603" i="12"/>
  <c r="I1604" i="12"/>
  <c r="I1605" i="12"/>
  <c r="I1606" i="12"/>
  <c r="I1607" i="12"/>
  <c r="I1608" i="12"/>
  <c r="I1609" i="12"/>
  <c r="I1610" i="12"/>
  <c r="I1611" i="12"/>
  <c r="I1612" i="12"/>
  <c r="I1613" i="12"/>
  <c r="I1614" i="12"/>
  <c r="I1615" i="12"/>
  <c r="I1616" i="12"/>
  <c r="I1617" i="12"/>
  <c r="I1618" i="12"/>
  <c r="I1619" i="12"/>
  <c r="I1620" i="12"/>
  <c r="I1621" i="12"/>
  <c r="I1622" i="12"/>
  <c r="I1623" i="12"/>
  <c r="I1624" i="12"/>
  <c r="I1625" i="12"/>
  <c r="I1626" i="12"/>
  <c r="I1627" i="12"/>
  <c r="I1628" i="12"/>
  <c r="I1629" i="12"/>
  <c r="I1630" i="12"/>
  <c r="I1631" i="12"/>
  <c r="I1632" i="12"/>
  <c r="I1633" i="12"/>
  <c r="I1634" i="12"/>
  <c r="I1635" i="12"/>
  <c r="I1636" i="12"/>
  <c r="I1637" i="12"/>
  <c r="I1638" i="12"/>
  <c r="I1639" i="12"/>
  <c r="I1640" i="12"/>
  <c r="I1641" i="12"/>
  <c r="I1642" i="12"/>
  <c r="I1643" i="12"/>
  <c r="I1644" i="12"/>
  <c r="I1645" i="12"/>
  <c r="I1646" i="12"/>
  <c r="I1647" i="12"/>
  <c r="I1648" i="12"/>
  <c r="I1649" i="12"/>
  <c r="I1650" i="12"/>
  <c r="I1651" i="12"/>
  <c r="I1652" i="12"/>
  <c r="I1653" i="12"/>
  <c r="I1654" i="12"/>
  <c r="I1655" i="12"/>
  <c r="I1656" i="12"/>
  <c r="I1657" i="12"/>
  <c r="I1658" i="12"/>
  <c r="I1659" i="12"/>
  <c r="I1660" i="12"/>
  <c r="I1661" i="12"/>
  <c r="I1662" i="12"/>
  <c r="I1663" i="12"/>
  <c r="I1664" i="12"/>
  <c r="I1665" i="12"/>
  <c r="I1666" i="12"/>
  <c r="I1667" i="12"/>
  <c r="I1668" i="12"/>
  <c r="I1669" i="12"/>
  <c r="I1670" i="12"/>
  <c r="I1671" i="12"/>
  <c r="I1672" i="12"/>
  <c r="I1673" i="12"/>
  <c r="I1674" i="12"/>
  <c r="I1675" i="12"/>
  <c r="I1676" i="12"/>
  <c r="I1677" i="12"/>
  <c r="I1678" i="12"/>
  <c r="I1679" i="12"/>
  <c r="I1680" i="12"/>
  <c r="I1681" i="12"/>
  <c r="I1682" i="12"/>
  <c r="I1683" i="12"/>
  <c r="I1684" i="12"/>
  <c r="I1685" i="12"/>
  <c r="I1686" i="12"/>
  <c r="I1687" i="12"/>
  <c r="I1688" i="12"/>
  <c r="I1689" i="12"/>
  <c r="I1690" i="12"/>
  <c r="I1691" i="12"/>
  <c r="I1692" i="12"/>
  <c r="I1693" i="12"/>
  <c r="I1694" i="12"/>
  <c r="I1695" i="12"/>
  <c r="I1696" i="12"/>
  <c r="I1697" i="12"/>
  <c r="I1698" i="12"/>
  <c r="I1699" i="12"/>
  <c r="I1700" i="12"/>
  <c r="I1701" i="12"/>
  <c r="I1702" i="12"/>
  <c r="I1703" i="12"/>
  <c r="I1704" i="12"/>
  <c r="I1705" i="12"/>
  <c r="I1706" i="12"/>
  <c r="I1707" i="12"/>
  <c r="I1708" i="12"/>
  <c r="I1709" i="12"/>
  <c r="I1710" i="12"/>
  <c r="I1711" i="12"/>
  <c r="I1712" i="12"/>
  <c r="I1713" i="12"/>
  <c r="I1714" i="12"/>
  <c r="I1715" i="12"/>
  <c r="I1716" i="12"/>
  <c r="I1717" i="12"/>
  <c r="I1718" i="12"/>
  <c r="I1719" i="12"/>
  <c r="I1720" i="12"/>
  <c r="I1721" i="12"/>
  <c r="I1722" i="12"/>
  <c r="I1723" i="12"/>
  <c r="I1724" i="12"/>
  <c r="I1725" i="12"/>
  <c r="I1726" i="12"/>
  <c r="I1727" i="12"/>
  <c r="I1728" i="12"/>
  <c r="I1729" i="12"/>
  <c r="I1730" i="12"/>
  <c r="I1731" i="12"/>
  <c r="I1732" i="12"/>
  <c r="I1733" i="12"/>
  <c r="I1734" i="12"/>
  <c r="I1735" i="12"/>
  <c r="I1736" i="12"/>
  <c r="I1737" i="12"/>
  <c r="I1738" i="12"/>
  <c r="I1739" i="12"/>
  <c r="I1740" i="12"/>
  <c r="I1741" i="12"/>
  <c r="I1742" i="12"/>
  <c r="I1743" i="12"/>
  <c r="I1744" i="12"/>
  <c r="I1745" i="12"/>
  <c r="I1746" i="12"/>
  <c r="I1747" i="12"/>
  <c r="I1748" i="12"/>
  <c r="I1749" i="12"/>
  <c r="I1750" i="12"/>
  <c r="I1751" i="12"/>
  <c r="I1752" i="12"/>
  <c r="I1753" i="12"/>
  <c r="I1754" i="12"/>
  <c r="I1755" i="12"/>
  <c r="I1756" i="12"/>
  <c r="I1757" i="12"/>
  <c r="I1758" i="12"/>
  <c r="I1759" i="12"/>
  <c r="I1760" i="12"/>
  <c r="I1761" i="12"/>
  <c r="I1762" i="12"/>
  <c r="I1763" i="12"/>
  <c r="I1764" i="12"/>
  <c r="I1765" i="12"/>
  <c r="I1766" i="12"/>
  <c r="I1767" i="12"/>
  <c r="I1768" i="12"/>
  <c r="I1769" i="12"/>
  <c r="I1770" i="12"/>
  <c r="I1771" i="12"/>
  <c r="I1772" i="12"/>
  <c r="I1773" i="12"/>
  <c r="I1774" i="12"/>
  <c r="I1775" i="12"/>
  <c r="I1776" i="12"/>
  <c r="I1777" i="12"/>
  <c r="I1778" i="12"/>
  <c r="I1779" i="12"/>
  <c r="I1780" i="12"/>
  <c r="I1781" i="12"/>
  <c r="I1782" i="12"/>
  <c r="I1783" i="12"/>
  <c r="I1784" i="12"/>
  <c r="I1785" i="12"/>
  <c r="I1786" i="12"/>
  <c r="I1787" i="12"/>
  <c r="I1788" i="12"/>
  <c r="I1789" i="12"/>
  <c r="I1790" i="12"/>
  <c r="I1791" i="12"/>
  <c r="I1792" i="12"/>
  <c r="I1793" i="12"/>
  <c r="I1794" i="12"/>
  <c r="I1795" i="12"/>
  <c r="I1796" i="12"/>
  <c r="I1797" i="12"/>
  <c r="I1798" i="12"/>
  <c r="I1799" i="12"/>
  <c r="I1800" i="12"/>
  <c r="I1801" i="12"/>
  <c r="I1802" i="12"/>
  <c r="I1803" i="12"/>
  <c r="I1804" i="12"/>
  <c r="I1805" i="12"/>
  <c r="I1806" i="12"/>
  <c r="I1807" i="12"/>
  <c r="I1808" i="12"/>
  <c r="I1809" i="12"/>
  <c r="I1810" i="12"/>
  <c r="I1811" i="12"/>
  <c r="I1812" i="12"/>
  <c r="I1813" i="12"/>
  <c r="I1814" i="12"/>
  <c r="I1815" i="12"/>
  <c r="I1816" i="12"/>
  <c r="I1817" i="12"/>
  <c r="I1818" i="12"/>
  <c r="I1819" i="12"/>
  <c r="I1820" i="12"/>
  <c r="I1821" i="12"/>
  <c r="I1822" i="12"/>
  <c r="I1823" i="12"/>
  <c r="I1824" i="12"/>
  <c r="I1825" i="12"/>
  <c r="I1826" i="12"/>
  <c r="I1827" i="12"/>
  <c r="I1828" i="12"/>
  <c r="I1829" i="12"/>
  <c r="I1830" i="12"/>
  <c r="I1831" i="12"/>
  <c r="I1832" i="12"/>
  <c r="I1833" i="12"/>
  <c r="I1834" i="12"/>
  <c r="I1835" i="12"/>
  <c r="I1836" i="12"/>
  <c r="I1837" i="12"/>
  <c r="I1838" i="12"/>
  <c r="I1839" i="12"/>
  <c r="I1840" i="12"/>
  <c r="I1841" i="12"/>
  <c r="I1842" i="12"/>
  <c r="I1843" i="12"/>
  <c r="I1844" i="12"/>
  <c r="I1845" i="12"/>
  <c r="I1846" i="12"/>
  <c r="I1847" i="12"/>
  <c r="I1848" i="12"/>
  <c r="I1849" i="12"/>
  <c r="I1850" i="12"/>
  <c r="I1851" i="12"/>
  <c r="I1852" i="12"/>
  <c r="I1853" i="12"/>
  <c r="I1854" i="12"/>
  <c r="I1855" i="12"/>
  <c r="I1856" i="12"/>
  <c r="I1857" i="12"/>
  <c r="I1858" i="12"/>
  <c r="I1859" i="12"/>
  <c r="I1860" i="12"/>
  <c r="I1861" i="12"/>
  <c r="I1862" i="12"/>
  <c r="I1863" i="12"/>
  <c r="I1864" i="12"/>
  <c r="I1865" i="12"/>
  <c r="I1866" i="12"/>
  <c r="I1867" i="12"/>
  <c r="I1868" i="12"/>
  <c r="I1869" i="12"/>
  <c r="I1870" i="12"/>
  <c r="I1871" i="12"/>
  <c r="I1872" i="12"/>
  <c r="I1873" i="12"/>
  <c r="I1874" i="12"/>
  <c r="I1875" i="12"/>
  <c r="I1876" i="12"/>
  <c r="I1877" i="12"/>
  <c r="I1878" i="12"/>
  <c r="I1879" i="12"/>
  <c r="I1880" i="12"/>
  <c r="I1881" i="12"/>
  <c r="I1882" i="12"/>
  <c r="I1883" i="12"/>
  <c r="I1884" i="12"/>
  <c r="I1885" i="12"/>
  <c r="I1886" i="12"/>
  <c r="I1887" i="12"/>
  <c r="I1888" i="12"/>
  <c r="I1889" i="12"/>
  <c r="I1890" i="12"/>
  <c r="I1891" i="12"/>
  <c r="I1892" i="12"/>
  <c r="I1893" i="12"/>
  <c r="I1894" i="12"/>
  <c r="I1895" i="12"/>
  <c r="I1896" i="12"/>
  <c r="I1897" i="12"/>
  <c r="I1898" i="12"/>
  <c r="I1899" i="12"/>
  <c r="I1900" i="12"/>
  <c r="I1901" i="12"/>
  <c r="I1902" i="12"/>
  <c r="I1903" i="12"/>
  <c r="I1904" i="12"/>
  <c r="I1905" i="12"/>
  <c r="I1906" i="12"/>
  <c r="I1907" i="12"/>
  <c r="I1908" i="12"/>
  <c r="I1909" i="12"/>
  <c r="I1910" i="12"/>
  <c r="I1911" i="12"/>
  <c r="I1912" i="12"/>
  <c r="I1913" i="12"/>
  <c r="I1914" i="12"/>
  <c r="I1915" i="12"/>
  <c r="I1916" i="12"/>
  <c r="I1917" i="12"/>
  <c r="I1918" i="12"/>
  <c r="I1919" i="12"/>
  <c r="I1920" i="12"/>
  <c r="I1921" i="12"/>
  <c r="I1922" i="12"/>
  <c r="I1923" i="12"/>
  <c r="I1924" i="12"/>
  <c r="I1925" i="12"/>
  <c r="I1926" i="12"/>
  <c r="I1927" i="12"/>
  <c r="I1928" i="12"/>
  <c r="I1929" i="12"/>
  <c r="I1930" i="12"/>
  <c r="I1931" i="12"/>
  <c r="I1932" i="12"/>
  <c r="I1933" i="12"/>
  <c r="I1934" i="12"/>
  <c r="I1935" i="12"/>
  <c r="I1936" i="12"/>
  <c r="I1937" i="12"/>
  <c r="I1938" i="12"/>
  <c r="I1939" i="12"/>
  <c r="I1940" i="12"/>
  <c r="I1941" i="12"/>
  <c r="I1942" i="12"/>
  <c r="I1943" i="12"/>
  <c r="I1944" i="12"/>
  <c r="I1945" i="12"/>
  <c r="I1946" i="12"/>
  <c r="I1947" i="12"/>
  <c r="I1948" i="12"/>
  <c r="I1949" i="12"/>
  <c r="I1950" i="12"/>
  <c r="I1951" i="12"/>
  <c r="I1952" i="12"/>
  <c r="I1953" i="12"/>
  <c r="I1954" i="12"/>
  <c r="I1955" i="12"/>
  <c r="I1956" i="12"/>
  <c r="I1957" i="12"/>
  <c r="I1958" i="12"/>
  <c r="I1959" i="12"/>
  <c r="I1960" i="12"/>
  <c r="I1961" i="12"/>
  <c r="I1962" i="12"/>
  <c r="I1963" i="12"/>
  <c r="I1964" i="12"/>
  <c r="I1965" i="12"/>
  <c r="I1966" i="12"/>
  <c r="I1967" i="12"/>
  <c r="I1968" i="12"/>
  <c r="I1969" i="12"/>
  <c r="I1970" i="12"/>
  <c r="I1971" i="12"/>
  <c r="I1972" i="12"/>
  <c r="I1973" i="12"/>
  <c r="I1974" i="12"/>
  <c r="I1975" i="12"/>
  <c r="I1976" i="12"/>
  <c r="I1977" i="12"/>
  <c r="I1978" i="12"/>
  <c r="I1979" i="12"/>
  <c r="I1980" i="12"/>
  <c r="I1981" i="12"/>
  <c r="I1982" i="12"/>
  <c r="I1983" i="12"/>
  <c r="I1984" i="12"/>
  <c r="I1985" i="12"/>
  <c r="I1986" i="12"/>
  <c r="I1987" i="12"/>
  <c r="I1988" i="12"/>
  <c r="I1989" i="12"/>
  <c r="I1990" i="12"/>
  <c r="I1991" i="12"/>
  <c r="I1992" i="12"/>
  <c r="I1993" i="12"/>
  <c r="I1994" i="12"/>
  <c r="I1995" i="12"/>
  <c r="I1996" i="12"/>
  <c r="I1997" i="12"/>
  <c r="I1998" i="12"/>
  <c r="I1999" i="12"/>
  <c r="I2000" i="12"/>
  <c r="I2001" i="12"/>
  <c r="I2002" i="12"/>
  <c r="I2003" i="12"/>
  <c r="I2004" i="12"/>
  <c r="I2005" i="12"/>
  <c r="I2006" i="12"/>
  <c r="I2007" i="12"/>
  <c r="I2008" i="12"/>
  <c r="I2009" i="12"/>
  <c r="I2010" i="12"/>
  <c r="I2011" i="12"/>
  <c r="I2012" i="12"/>
  <c r="I2013" i="12"/>
  <c r="I2014" i="12"/>
  <c r="I2015" i="12"/>
  <c r="I2016" i="12"/>
  <c r="I2017" i="12"/>
  <c r="I2018" i="12"/>
  <c r="I2019" i="12"/>
  <c r="I2020" i="12"/>
  <c r="I2021" i="12"/>
  <c r="I2022" i="12"/>
  <c r="I2023" i="12"/>
  <c r="I2024" i="12"/>
  <c r="I2025" i="12"/>
  <c r="I2026" i="12"/>
  <c r="I2027" i="12"/>
  <c r="I2028" i="12"/>
  <c r="I2029" i="12"/>
  <c r="I2030" i="12"/>
  <c r="I2031" i="12"/>
  <c r="I2032" i="12"/>
  <c r="I2033" i="12"/>
  <c r="I2034" i="12"/>
  <c r="I2035" i="12"/>
  <c r="I2036" i="12"/>
  <c r="I2037" i="12"/>
  <c r="I2038" i="12"/>
  <c r="I2039" i="12"/>
  <c r="I2040" i="12"/>
  <c r="I2041" i="12"/>
  <c r="I2042" i="12"/>
  <c r="I2043" i="12"/>
  <c r="I2044" i="12"/>
  <c r="I2045" i="12"/>
  <c r="I2046" i="12"/>
  <c r="I2047" i="12"/>
  <c r="I2048" i="12"/>
  <c r="I2049" i="12"/>
  <c r="I2050" i="12"/>
  <c r="I2051" i="12"/>
  <c r="I2052" i="12"/>
  <c r="I2053" i="12"/>
  <c r="I2054" i="12"/>
  <c r="I2055" i="12"/>
  <c r="I2056" i="12"/>
  <c r="I2057" i="12"/>
  <c r="I2058" i="12"/>
  <c r="I2059" i="12"/>
  <c r="I2060" i="12"/>
  <c r="I2061" i="12"/>
  <c r="I2062" i="12"/>
  <c r="I2063" i="12"/>
  <c r="I2064" i="12"/>
  <c r="I2065" i="12"/>
  <c r="I2066" i="12"/>
  <c r="I2067" i="12"/>
  <c r="I2068" i="12"/>
  <c r="I2069" i="12"/>
  <c r="I2070" i="12"/>
  <c r="I2071" i="12"/>
  <c r="I2072" i="12"/>
  <c r="I2073" i="12"/>
  <c r="I2074" i="12"/>
  <c r="I2075" i="12"/>
  <c r="I2076" i="12"/>
  <c r="I2077" i="12"/>
  <c r="I2078" i="12"/>
  <c r="I2079" i="12"/>
  <c r="I2080" i="12"/>
  <c r="I2081" i="12"/>
  <c r="I2082" i="12"/>
  <c r="I2083" i="12"/>
  <c r="I2084" i="12"/>
  <c r="I2085" i="12"/>
  <c r="I2086" i="12"/>
  <c r="I2087" i="12"/>
  <c r="I2088" i="12"/>
  <c r="I2089" i="12"/>
  <c r="I2090" i="12"/>
  <c r="I2091" i="12"/>
  <c r="I2092" i="12"/>
  <c r="I2093" i="12"/>
  <c r="I2094" i="12"/>
  <c r="I2095" i="12"/>
  <c r="I2096" i="12"/>
  <c r="I2097" i="12"/>
  <c r="I2098" i="12"/>
  <c r="I2099" i="12"/>
  <c r="I2100" i="12"/>
  <c r="I2101" i="12"/>
  <c r="I2102" i="12"/>
  <c r="I2103" i="12"/>
  <c r="I2104" i="12"/>
  <c r="I2105" i="12"/>
  <c r="I2106" i="12"/>
  <c r="I2107" i="12"/>
  <c r="I2108" i="12"/>
  <c r="I2109" i="12"/>
  <c r="I2110" i="12"/>
  <c r="I2111" i="12"/>
  <c r="I2112" i="12"/>
  <c r="I2113" i="12"/>
  <c r="I2114" i="12"/>
  <c r="I2115" i="12"/>
  <c r="I2116" i="12"/>
  <c r="I2117" i="12"/>
  <c r="I2118" i="12"/>
  <c r="I2119" i="12"/>
  <c r="I2120" i="12"/>
  <c r="I2121" i="12"/>
  <c r="I2122" i="12"/>
  <c r="I2123" i="12"/>
  <c r="I2124" i="12"/>
  <c r="I2125" i="12"/>
  <c r="I2126" i="12"/>
  <c r="I2127" i="12"/>
  <c r="I2128" i="12"/>
  <c r="I2129" i="12"/>
  <c r="I2130" i="12"/>
  <c r="I2131" i="12"/>
  <c r="I2132" i="12"/>
  <c r="I2133" i="12"/>
  <c r="I2134" i="12"/>
  <c r="I2135" i="12"/>
  <c r="I2136" i="12"/>
  <c r="I2137" i="12"/>
  <c r="I2138" i="12"/>
  <c r="I2139" i="12"/>
  <c r="I2140" i="12"/>
  <c r="I2141" i="12"/>
  <c r="I2142" i="12"/>
  <c r="I2143" i="12"/>
  <c r="I2144" i="12"/>
  <c r="I2145" i="12"/>
  <c r="I2146" i="12"/>
  <c r="I2147" i="12"/>
  <c r="I2148" i="12"/>
  <c r="I2149" i="12"/>
  <c r="I2150" i="12"/>
  <c r="I2151" i="12"/>
  <c r="I2152" i="12"/>
  <c r="I2153" i="12"/>
  <c r="I2154" i="12"/>
  <c r="I2155" i="12"/>
  <c r="I2156" i="12"/>
  <c r="I2157" i="12"/>
  <c r="I2158" i="12"/>
  <c r="I2159" i="12"/>
  <c r="I2160" i="12"/>
  <c r="I2161" i="12"/>
  <c r="I2162" i="12"/>
  <c r="I2163" i="12"/>
  <c r="I2164" i="12"/>
  <c r="I2165" i="12"/>
  <c r="I2166" i="12"/>
  <c r="I2167" i="12"/>
  <c r="I2168" i="12"/>
  <c r="I2169" i="12"/>
  <c r="I2170" i="12"/>
  <c r="I2171" i="12"/>
  <c r="I2172" i="12"/>
  <c r="I2173" i="12"/>
  <c r="I2174" i="12"/>
  <c r="I2175" i="12"/>
  <c r="I2176" i="12"/>
  <c r="I2177" i="12"/>
  <c r="I2178" i="12"/>
  <c r="I2179" i="12"/>
  <c r="I2180" i="12"/>
  <c r="I2181" i="12"/>
  <c r="I2182" i="12"/>
  <c r="I2183" i="12"/>
  <c r="I2184" i="12"/>
  <c r="I2185" i="12"/>
  <c r="I2186" i="12"/>
  <c r="I2187" i="12"/>
  <c r="I2188" i="12"/>
  <c r="I2189" i="12"/>
  <c r="I2190" i="12"/>
  <c r="I2191" i="12"/>
  <c r="I2192" i="12"/>
  <c r="I2193" i="12"/>
  <c r="I2194" i="12"/>
  <c r="I2195" i="12"/>
  <c r="I2196" i="12"/>
  <c r="I2197" i="12"/>
  <c r="I2198" i="12"/>
  <c r="I2199" i="12"/>
  <c r="I2200" i="12"/>
  <c r="I2201" i="12"/>
  <c r="I2202" i="12"/>
  <c r="I2203" i="12"/>
  <c r="I2204" i="12"/>
  <c r="I2205" i="12"/>
  <c r="I2206" i="12"/>
  <c r="I2207" i="12"/>
  <c r="I2208" i="12"/>
  <c r="I2209" i="12"/>
  <c r="I2210" i="12"/>
  <c r="I2211" i="12"/>
  <c r="I2212" i="12"/>
  <c r="I2213" i="12"/>
  <c r="I2214" i="12"/>
  <c r="I2215" i="12"/>
  <c r="I2216" i="12"/>
  <c r="I2217" i="12"/>
  <c r="I2218" i="12"/>
  <c r="I2219" i="12"/>
  <c r="I2220" i="12"/>
  <c r="I2221" i="12"/>
  <c r="I2222" i="12"/>
  <c r="I2223" i="12"/>
  <c r="I2224" i="12"/>
  <c r="I2225" i="12"/>
  <c r="I2226" i="12"/>
  <c r="I2227" i="12"/>
  <c r="I2228" i="12"/>
  <c r="I2229" i="12"/>
  <c r="I2230" i="12"/>
  <c r="I2231" i="12"/>
  <c r="I2232" i="12"/>
  <c r="I2233" i="12"/>
  <c r="I2234" i="12"/>
  <c r="I2235" i="12"/>
  <c r="I2236" i="12"/>
  <c r="I2237" i="12"/>
  <c r="I2238" i="12"/>
  <c r="I2239" i="12"/>
  <c r="I2240" i="12"/>
  <c r="I2241" i="12"/>
  <c r="I2242" i="12"/>
  <c r="I2243" i="12"/>
  <c r="I2244" i="12"/>
  <c r="I2245" i="12"/>
  <c r="I2246" i="12"/>
  <c r="I2247" i="12"/>
  <c r="I2248" i="12"/>
  <c r="I2249" i="12"/>
  <c r="I2250" i="12"/>
  <c r="I2251" i="12"/>
  <c r="I2252" i="12"/>
  <c r="I2253" i="12"/>
  <c r="I2254" i="12"/>
  <c r="I2255" i="12"/>
  <c r="I2256" i="12"/>
  <c r="I2257" i="12"/>
  <c r="I2258" i="12"/>
  <c r="I2259" i="12"/>
  <c r="I2260" i="12"/>
  <c r="I2261" i="12"/>
  <c r="I2262" i="12"/>
  <c r="I2263" i="12"/>
  <c r="I2264" i="12"/>
  <c r="I2265" i="12"/>
  <c r="I2266" i="12"/>
  <c r="I2267" i="12"/>
  <c r="I2268" i="12"/>
  <c r="I2269" i="12"/>
  <c r="I2270" i="12"/>
  <c r="I2271" i="12"/>
  <c r="I2272" i="12"/>
  <c r="I2273" i="12"/>
  <c r="I2274" i="12"/>
  <c r="I2275" i="12"/>
  <c r="I2276" i="12"/>
  <c r="I2277" i="12"/>
  <c r="I2278" i="12"/>
  <c r="I2279" i="12"/>
  <c r="I2280" i="12"/>
  <c r="I2281" i="12"/>
  <c r="I2282" i="12"/>
  <c r="I2283" i="12"/>
  <c r="I2284" i="12"/>
  <c r="I2285" i="12"/>
  <c r="I2286" i="12"/>
  <c r="I2287" i="12"/>
  <c r="I2288" i="12"/>
  <c r="I2289" i="12"/>
  <c r="I2290" i="12"/>
  <c r="I2291" i="12"/>
  <c r="I2292" i="12"/>
  <c r="I2293" i="12"/>
  <c r="I2294" i="12"/>
  <c r="I2295" i="12"/>
  <c r="I2296" i="12"/>
  <c r="I2297" i="12"/>
  <c r="I2298" i="12"/>
  <c r="I2299" i="12"/>
  <c r="I2300" i="12"/>
  <c r="I2301" i="12"/>
  <c r="I2302" i="12"/>
  <c r="I2303" i="12"/>
  <c r="I2304" i="12"/>
  <c r="I2305" i="12"/>
  <c r="I2306" i="12"/>
  <c r="I2307" i="12"/>
  <c r="I2308" i="12"/>
  <c r="I2309" i="12"/>
  <c r="I2310" i="12"/>
  <c r="I2311" i="12"/>
  <c r="I2312" i="12"/>
  <c r="I2313" i="12"/>
  <c r="I2314" i="12"/>
  <c r="I2315" i="12"/>
  <c r="I2316" i="12"/>
  <c r="I2317" i="12"/>
  <c r="I2318" i="12"/>
  <c r="I2319" i="12"/>
  <c r="I2320" i="12"/>
  <c r="I2321" i="12"/>
  <c r="I2322" i="12"/>
  <c r="I2323" i="12"/>
  <c r="I2324" i="12"/>
  <c r="I2325" i="12"/>
  <c r="I2326" i="12"/>
  <c r="I2327" i="12"/>
  <c r="I2328" i="12"/>
  <c r="I2329" i="12"/>
  <c r="I2330" i="12"/>
  <c r="I2331" i="12"/>
  <c r="I2332" i="12"/>
  <c r="I2333" i="12"/>
  <c r="I2334" i="12"/>
  <c r="I2335" i="12"/>
  <c r="I2336" i="12"/>
  <c r="I2337" i="12"/>
  <c r="I2338" i="12"/>
  <c r="I2339" i="12"/>
  <c r="I2340" i="12"/>
  <c r="I2341" i="12"/>
  <c r="I2342" i="12"/>
  <c r="I2343" i="12"/>
  <c r="I2344" i="12"/>
  <c r="I2345" i="12"/>
  <c r="I2346" i="12"/>
  <c r="I2347" i="12"/>
  <c r="I2348" i="12"/>
  <c r="I2349" i="12"/>
  <c r="I2350" i="12"/>
  <c r="I2351" i="12"/>
  <c r="I2352" i="12"/>
  <c r="I2353" i="12"/>
  <c r="I2354" i="12"/>
  <c r="I2355" i="12"/>
  <c r="I2356" i="12"/>
  <c r="I2357" i="12"/>
  <c r="I2358" i="12"/>
  <c r="I2359" i="12"/>
  <c r="I2360" i="12"/>
  <c r="I2361" i="12"/>
  <c r="I2362" i="12"/>
  <c r="I2363" i="12"/>
  <c r="I2364" i="12"/>
  <c r="I2365" i="12"/>
  <c r="I2366" i="12"/>
  <c r="I2367" i="12"/>
  <c r="I2368" i="12"/>
  <c r="I2369" i="12"/>
  <c r="I2370" i="12"/>
  <c r="I2371" i="12"/>
  <c r="I2372" i="12"/>
  <c r="I2373" i="12"/>
  <c r="I2374" i="12"/>
  <c r="I2375" i="12"/>
  <c r="I2376" i="12"/>
  <c r="I2377" i="12"/>
  <c r="I2378" i="12"/>
  <c r="I2379" i="12"/>
  <c r="I2380" i="12"/>
  <c r="I2381" i="12"/>
  <c r="I2382" i="12"/>
  <c r="I2383" i="12"/>
  <c r="I2384" i="12"/>
  <c r="I2385" i="12"/>
  <c r="I2386" i="12"/>
  <c r="I2387" i="12"/>
  <c r="I2388" i="12"/>
  <c r="I2389" i="12"/>
  <c r="I2390" i="12"/>
  <c r="I2391" i="12"/>
  <c r="I2392" i="12"/>
  <c r="I2393" i="12"/>
  <c r="I2394" i="12"/>
  <c r="I2395" i="12"/>
  <c r="I2396" i="12"/>
  <c r="I2397" i="12"/>
  <c r="I2398" i="12"/>
  <c r="I2399" i="12"/>
  <c r="I2400" i="12"/>
  <c r="I2401" i="12"/>
  <c r="I2402" i="12"/>
  <c r="I2403" i="12"/>
  <c r="I2404" i="12"/>
  <c r="I2405" i="12"/>
  <c r="I2406" i="12"/>
  <c r="I2407" i="12"/>
  <c r="I2408" i="12"/>
  <c r="I2409" i="12"/>
  <c r="I2410" i="12"/>
  <c r="I2411" i="12"/>
  <c r="I2412" i="12"/>
  <c r="I2413" i="12"/>
  <c r="I2414" i="12"/>
  <c r="I2415" i="12"/>
  <c r="I2416" i="12"/>
  <c r="I2417" i="12"/>
  <c r="I2418" i="12"/>
  <c r="I2419" i="12"/>
  <c r="I2420" i="12"/>
  <c r="I2421" i="12"/>
  <c r="I2422" i="12"/>
  <c r="I2423" i="12"/>
  <c r="I2424" i="12"/>
  <c r="I2425" i="12"/>
  <c r="I2426" i="12"/>
  <c r="I2427" i="12"/>
  <c r="I2428" i="12"/>
  <c r="I2429" i="12"/>
  <c r="I2430" i="12"/>
  <c r="I2431" i="12"/>
  <c r="I2432" i="12"/>
  <c r="I2433" i="12"/>
  <c r="I2434" i="12"/>
  <c r="I2435" i="12"/>
  <c r="I2436" i="12"/>
  <c r="I2437" i="12"/>
  <c r="I2438" i="12"/>
  <c r="I2439" i="12"/>
  <c r="I2440" i="12"/>
  <c r="I2441" i="12"/>
  <c r="I2442" i="12"/>
  <c r="I2443" i="12"/>
  <c r="I2444" i="12"/>
  <c r="I2445" i="12"/>
  <c r="I2446" i="12"/>
  <c r="I2447" i="12"/>
  <c r="I2448" i="12"/>
  <c r="I2449" i="12"/>
  <c r="I2450" i="12"/>
  <c r="I2451" i="12"/>
  <c r="I2452" i="12"/>
  <c r="I2453" i="12"/>
  <c r="I2454" i="12"/>
  <c r="I2455" i="12"/>
  <c r="I2456" i="12"/>
  <c r="I2457" i="12"/>
  <c r="I2458" i="12"/>
  <c r="I2459" i="12"/>
  <c r="I2460" i="12"/>
  <c r="I2461" i="12"/>
  <c r="I2462" i="12"/>
  <c r="I2463" i="12"/>
  <c r="I2464" i="12"/>
  <c r="I2465" i="12"/>
  <c r="I2466" i="12"/>
  <c r="I2467" i="12"/>
  <c r="I2468" i="12"/>
  <c r="I2469" i="12"/>
  <c r="I2470" i="12"/>
  <c r="I2471" i="12"/>
  <c r="I2472" i="12"/>
  <c r="I2473" i="12"/>
  <c r="I2474" i="12"/>
  <c r="I2475" i="12"/>
  <c r="I2476" i="12"/>
  <c r="I2477" i="12"/>
  <c r="I2478" i="12"/>
  <c r="I2479" i="12"/>
  <c r="I2480" i="12"/>
  <c r="I2481" i="12"/>
  <c r="I2482" i="12"/>
  <c r="I2483" i="12"/>
  <c r="I2484" i="12"/>
  <c r="I2485" i="12"/>
  <c r="I2486" i="12"/>
  <c r="I2487" i="12"/>
  <c r="I2488" i="12"/>
  <c r="I2489" i="12"/>
  <c r="I2490" i="12"/>
  <c r="I2491" i="12"/>
  <c r="I2492" i="12"/>
  <c r="I2493" i="12"/>
  <c r="I2494" i="12"/>
  <c r="I2495" i="12"/>
  <c r="I2496" i="12"/>
  <c r="I2497" i="12"/>
  <c r="I2498" i="12"/>
  <c r="I2499" i="12"/>
  <c r="I2500" i="12"/>
  <c r="I2501" i="12"/>
  <c r="I2502" i="12"/>
  <c r="I2503" i="12"/>
  <c r="I2504" i="12"/>
  <c r="I2505" i="12"/>
  <c r="I2506" i="12"/>
  <c r="I2507" i="12"/>
  <c r="I2508" i="12"/>
  <c r="I2509" i="12"/>
  <c r="I2510" i="12"/>
  <c r="I2511" i="12"/>
  <c r="I2512" i="12"/>
  <c r="I2513" i="12"/>
  <c r="I2514" i="12"/>
  <c r="I2515" i="12"/>
  <c r="I2516" i="12"/>
  <c r="I2517" i="12"/>
  <c r="I2518" i="12"/>
  <c r="I2519" i="12"/>
  <c r="I2520" i="12"/>
  <c r="I2521" i="12"/>
  <c r="I2522" i="12"/>
  <c r="I2523" i="12"/>
  <c r="I2524" i="12"/>
  <c r="I2525" i="12"/>
  <c r="I2526" i="12"/>
  <c r="I2527" i="12"/>
  <c r="I2528" i="12"/>
  <c r="I2529" i="12"/>
  <c r="I2530" i="12"/>
  <c r="I2531" i="12"/>
  <c r="I2532" i="12"/>
  <c r="I2533" i="12"/>
  <c r="I2534" i="12"/>
  <c r="I2535" i="12"/>
  <c r="I2536" i="12"/>
  <c r="I2537" i="12"/>
  <c r="I2538" i="12"/>
  <c r="I2539" i="12"/>
  <c r="I2540" i="12"/>
  <c r="I2541" i="12"/>
  <c r="I2542" i="12"/>
  <c r="I2543" i="12"/>
  <c r="I2544" i="12"/>
  <c r="I2545" i="12"/>
  <c r="I2546" i="12"/>
  <c r="I2547" i="12"/>
  <c r="I2548" i="12"/>
  <c r="I2549" i="12"/>
  <c r="I2550" i="12"/>
  <c r="I2551" i="12"/>
  <c r="I2552" i="12"/>
  <c r="I2553" i="12"/>
  <c r="I2554" i="12"/>
  <c r="I2555" i="12"/>
  <c r="I2556" i="12"/>
  <c r="I2557" i="12"/>
  <c r="I2558" i="12"/>
  <c r="I2559" i="12"/>
  <c r="I2560" i="12"/>
  <c r="I2561" i="12"/>
  <c r="I2562" i="12"/>
  <c r="I2563" i="12"/>
  <c r="I2564" i="12"/>
  <c r="I2565" i="12"/>
  <c r="I2566" i="12"/>
  <c r="I2567" i="12"/>
  <c r="I2568" i="12"/>
  <c r="I2569" i="12"/>
  <c r="I2570" i="12"/>
  <c r="I2571" i="12"/>
  <c r="I2572" i="12"/>
  <c r="I2573" i="12"/>
  <c r="I2574" i="12"/>
  <c r="I2575" i="12"/>
  <c r="I2576" i="12"/>
  <c r="I2577" i="12"/>
  <c r="I2578" i="12"/>
  <c r="I2579" i="12"/>
  <c r="I2580" i="12"/>
  <c r="I2581" i="12"/>
  <c r="I2582" i="12"/>
  <c r="I2583" i="12"/>
  <c r="I2584" i="12"/>
  <c r="I2585" i="12"/>
  <c r="I2586" i="12"/>
  <c r="I2587" i="12"/>
  <c r="I2588" i="12"/>
  <c r="I2589" i="12"/>
  <c r="I2590" i="12"/>
  <c r="I2591" i="12"/>
  <c r="I2592" i="12"/>
  <c r="I2593" i="12"/>
  <c r="I2594" i="12"/>
  <c r="I2595" i="12"/>
  <c r="I2596" i="12"/>
  <c r="I2597" i="12"/>
  <c r="I2598" i="12"/>
  <c r="I2599" i="12"/>
  <c r="I2600" i="12"/>
  <c r="I2601" i="12"/>
  <c r="I2602" i="12"/>
  <c r="I2603" i="12"/>
  <c r="I2604" i="12"/>
  <c r="I2605" i="12"/>
  <c r="I2606" i="12"/>
  <c r="I2607" i="12"/>
  <c r="I2608" i="12"/>
  <c r="I2609" i="12"/>
  <c r="I2610" i="12"/>
  <c r="I2611" i="12"/>
  <c r="I2612" i="12"/>
  <c r="I2613" i="12"/>
  <c r="I2614" i="12"/>
  <c r="I2615" i="12"/>
  <c r="I2616" i="12"/>
  <c r="I2617" i="12"/>
  <c r="I2618" i="12"/>
  <c r="I2619" i="12"/>
  <c r="I2620" i="12"/>
  <c r="I2621" i="12"/>
  <c r="I2622" i="12"/>
  <c r="I2623" i="12"/>
  <c r="I2624" i="12"/>
  <c r="I2625" i="12"/>
  <c r="I2626" i="12"/>
  <c r="I2627" i="12"/>
  <c r="I2628" i="12"/>
  <c r="I2629" i="12"/>
  <c r="I2630" i="12"/>
  <c r="I2631" i="12"/>
  <c r="I2632" i="12"/>
  <c r="I2633" i="12"/>
  <c r="I2634" i="12"/>
  <c r="I2635" i="12"/>
  <c r="I2636" i="12"/>
  <c r="I2637" i="12"/>
  <c r="I2638" i="12"/>
  <c r="I2639" i="12"/>
  <c r="I2640" i="12"/>
  <c r="I2641" i="12"/>
  <c r="I2642" i="12"/>
  <c r="I2643" i="12"/>
  <c r="I2644" i="12"/>
  <c r="I2645" i="12"/>
  <c r="I2646" i="12"/>
  <c r="I2647" i="12"/>
  <c r="I2648" i="12"/>
  <c r="I2649" i="12"/>
  <c r="I2650" i="12"/>
  <c r="I2651" i="12"/>
  <c r="I2652" i="12"/>
  <c r="I2653" i="12"/>
  <c r="I2654" i="12"/>
  <c r="I2655" i="12"/>
  <c r="I2656" i="12"/>
  <c r="I2657" i="12"/>
  <c r="I2658" i="12"/>
  <c r="I2659" i="12"/>
  <c r="I2660" i="12"/>
  <c r="I2661" i="12"/>
  <c r="I2662" i="12"/>
  <c r="I2663" i="12"/>
  <c r="I2664" i="12"/>
  <c r="I2665" i="12"/>
  <c r="I2666" i="12"/>
  <c r="I2667" i="12"/>
  <c r="I2668" i="12"/>
  <c r="I2669" i="12"/>
  <c r="I2670" i="12"/>
  <c r="I2671" i="12"/>
  <c r="I2672" i="12"/>
  <c r="I2673" i="12"/>
  <c r="I2674" i="12"/>
  <c r="I2675" i="12"/>
  <c r="I2676" i="12"/>
  <c r="I2677" i="12"/>
  <c r="I2678" i="12"/>
  <c r="I2679" i="12"/>
  <c r="I2680" i="12"/>
  <c r="I2681" i="12"/>
  <c r="I2682" i="12"/>
  <c r="I2683" i="12"/>
  <c r="I2684" i="12"/>
  <c r="I2685" i="12"/>
  <c r="I2686" i="12"/>
  <c r="I2687" i="12"/>
  <c r="I2688" i="12"/>
  <c r="I2689" i="12"/>
  <c r="I2690" i="12"/>
  <c r="I2691" i="12"/>
  <c r="I2692" i="12"/>
  <c r="I2693" i="12"/>
  <c r="I2694" i="12"/>
  <c r="I2695" i="12"/>
  <c r="I2696" i="12"/>
  <c r="I2697" i="12"/>
  <c r="I2698" i="12"/>
  <c r="I2699" i="12"/>
  <c r="I2700" i="12"/>
  <c r="I2701" i="12"/>
  <c r="I2702" i="12"/>
  <c r="I2703" i="12"/>
  <c r="I2704" i="12"/>
  <c r="I2705" i="12"/>
  <c r="I2706" i="12"/>
  <c r="I2707" i="12"/>
  <c r="I2708" i="12"/>
  <c r="I2709" i="12"/>
  <c r="I2710" i="12"/>
  <c r="I2711" i="12"/>
  <c r="I2712" i="12"/>
  <c r="I2713" i="12"/>
  <c r="R19" i="1" l="1"/>
  <c r="D15" i="1" s="1"/>
  <c r="AB22" i="1" s="1"/>
  <c r="P19" i="1"/>
  <c r="D14" i="1" s="1"/>
  <c r="F14" i="1" a="1"/>
  <c r="F14" i="1" s="1"/>
  <c r="F11" i="1" a="1"/>
  <c r="F11" i="1" s="1"/>
  <c r="AB18" i="1" s="1"/>
  <c r="F12" i="1" a="1"/>
  <c r="F12" i="1" s="1"/>
  <c r="AB19" i="1" s="1"/>
  <c r="F10" i="1" a="1"/>
  <c r="F10" i="1" s="1"/>
  <c r="AB17" i="1" s="1"/>
  <c r="F9" i="1" a="1"/>
  <c r="F9" i="1" s="1"/>
  <c r="AB16" i="1" s="1"/>
  <c r="F8" i="1" a="1"/>
  <c r="F8" i="1" s="1"/>
  <c r="AB15" i="1" s="1"/>
  <c r="F7" i="1" a="1"/>
  <c r="F7" i="1" s="1"/>
  <c r="AB14" i="1" s="1"/>
  <c r="AB21" i="1" l="1"/>
  <c r="R20" i="1" a="1"/>
  <c r="P20" i="1" a="1"/>
  <c r="J20" i="1" a="1"/>
  <c r="H20" i="1" a="1"/>
  <c r="I22" i="1" s="1" a="1"/>
  <c r="I22" i="1" s="1"/>
  <c r="F20" i="1" a="1"/>
  <c r="S56" i="1" l="1" a="1"/>
  <c r="S56" i="1" s="1"/>
  <c r="S57" i="1" a="1"/>
  <c r="S57" i="1" s="1"/>
  <c r="S58" i="1" a="1"/>
  <c r="S58" i="1" s="1"/>
  <c r="S59" i="1" a="1"/>
  <c r="S59" i="1" s="1"/>
  <c r="S60" i="1" a="1"/>
  <c r="S60" i="1" s="1"/>
  <c r="S61" i="1" a="1"/>
  <c r="S61" i="1" s="1"/>
  <c r="S62" i="1" a="1"/>
  <c r="S62" i="1" s="1"/>
  <c r="S63" i="1" a="1"/>
  <c r="S63" i="1" s="1"/>
  <c r="S64" i="1" a="1"/>
  <c r="S64" i="1" s="1"/>
  <c r="S65" i="1" a="1"/>
  <c r="S65" i="1" s="1"/>
  <c r="S66" i="1" a="1"/>
  <c r="S66" i="1" s="1"/>
  <c r="S67" i="1" a="1"/>
  <c r="S67" i="1" s="1"/>
  <c r="Q23" i="1" a="1"/>
  <c r="Q23" i="1" s="1"/>
  <c r="Q24" i="1" a="1"/>
  <c r="Q24" i="1" s="1"/>
  <c r="Q21" i="1" a="1"/>
  <c r="Q21" i="1" s="1"/>
  <c r="Q22" i="1" a="1"/>
  <c r="Q22" i="1" s="1"/>
  <c r="S38" i="1" a="1"/>
  <c r="S38" i="1" s="1"/>
  <c r="S54" i="1" a="1"/>
  <c r="S54" i="1" s="1"/>
  <c r="S23" i="1" a="1"/>
  <c r="S23" i="1" s="1"/>
  <c r="S39" i="1" a="1"/>
  <c r="S39" i="1" s="1"/>
  <c r="S55" i="1" a="1"/>
  <c r="S55" i="1" s="1"/>
  <c r="S24" i="1" a="1"/>
  <c r="S24" i="1" s="1"/>
  <c r="S40" i="1" a="1"/>
  <c r="S40" i="1" s="1"/>
  <c r="S25" i="1" a="1"/>
  <c r="S25" i="1" s="1"/>
  <c r="S41" i="1" a="1"/>
  <c r="S41" i="1" s="1"/>
  <c r="S26" i="1" a="1"/>
  <c r="S26" i="1" s="1"/>
  <c r="S42" i="1" a="1"/>
  <c r="S42" i="1" s="1"/>
  <c r="S27" i="1" a="1"/>
  <c r="S27" i="1" s="1"/>
  <c r="S43" i="1" a="1"/>
  <c r="S43" i="1" s="1"/>
  <c r="S28" i="1" a="1"/>
  <c r="S28" i="1" s="1"/>
  <c r="S44" i="1" a="1"/>
  <c r="S44" i="1" s="1"/>
  <c r="S45" i="1" a="1"/>
  <c r="S45" i="1" s="1"/>
  <c r="S29" i="1" a="1"/>
  <c r="S29" i="1" s="1"/>
  <c r="S35" i="1" a="1"/>
  <c r="S35" i="1" s="1"/>
  <c r="S46" i="1" a="1"/>
  <c r="S46" i="1" s="1"/>
  <c r="S30" i="1" a="1"/>
  <c r="S30" i="1" s="1"/>
  <c r="S21" i="1" a="1"/>
  <c r="S21" i="1" s="1"/>
  <c r="S47" i="1" a="1"/>
  <c r="S47" i="1" s="1"/>
  <c r="S31" i="1" a="1"/>
  <c r="S31" i="1" s="1"/>
  <c r="S36" i="1" a="1"/>
  <c r="S36" i="1" s="1"/>
  <c r="S48" i="1" a="1"/>
  <c r="S48" i="1" s="1"/>
  <c r="S32" i="1" a="1"/>
  <c r="S32" i="1" s="1"/>
  <c r="S49" i="1" a="1"/>
  <c r="S49" i="1" s="1"/>
  <c r="S33" i="1" a="1"/>
  <c r="S33" i="1" s="1"/>
  <c r="S50" i="1" a="1"/>
  <c r="S50" i="1" s="1"/>
  <c r="S34" i="1" a="1"/>
  <c r="S34" i="1" s="1"/>
  <c r="S51" i="1" a="1"/>
  <c r="S51" i="1" s="1"/>
  <c r="S52" i="1" a="1"/>
  <c r="S52" i="1" s="1"/>
  <c r="S53" i="1" a="1"/>
  <c r="S53" i="1" s="1"/>
  <c r="S22" i="1" a="1"/>
  <c r="S22" i="1" s="1"/>
  <c r="S37" i="1" a="1"/>
  <c r="S37" i="1" s="1"/>
  <c r="R20" i="1"/>
  <c r="S20" i="1" s="1" a="1"/>
  <c r="S20" i="1" s="1"/>
  <c r="K31" i="1" a="1"/>
  <c r="K31" i="1" s="1"/>
  <c r="K30" i="1" a="1"/>
  <c r="K30" i="1" s="1"/>
  <c r="K32" i="1" a="1"/>
  <c r="K32" i="1" s="1"/>
  <c r="P20" i="1"/>
  <c r="Q20" i="1" s="1" a="1"/>
  <c r="Q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J20" i="1"/>
  <c r="K20" i="1" s="1" a="1"/>
  <c r="K20" i="1" s="1"/>
  <c r="H20" i="1"/>
  <c r="I20" i="1" s="1" a="1"/>
  <c r="I20" i="1" s="1"/>
  <c r="I21" i="1" a="1"/>
  <c r="I21" i="1" s="1"/>
  <c r="F20" i="1"/>
  <c r="G20" i="1" s="1" a="1"/>
  <c r="G20" i="1" s="1"/>
  <c r="G21" i="1" a="1"/>
  <c r="G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<sst xmlns="http://schemas.openxmlformats.org/spreadsheetml/2006/main" count="30192" uniqueCount="855">
  <si>
    <t>Series</t>
  </si>
  <si>
    <t>Size</t>
  </si>
  <si>
    <t>Gear Type</t>
  </si>
  <si>
    <t>Backlash</t>
  </si>
  <si>
    <t>Ratio</t>
  </si>
  <si>
    <t>Mounting</t>
  </si>
  <si>
    <t>Output Size</t>
  </si>
  <si>
    <t>Input</t>
  </si>
  <si>
    <t>FeD</t>
  </si>
  <si>
    <t>SW</t>
  </si>
  <si>
    <t>Type</t>
  </si>
  <si>
    <t>Q</t>
  </si>
  <si>
    <t>CvK</t>
  </si>
  <si>
    <t>GhD</t>
  </si>
  <si>
    <t>HvD</t>
  </si>
  <si>
    <t>D</t>
  </si>
  <si>
    <t>Series Desc</t>
  </si>
  <si>
    <t>Size Desc</t>
  </si>
  <si>
    <t xml:space="preserve"> – 38.1mm CD</t>
  </si>
  <si>
    <t xml:space="preserve"> – 50.9mm CD</t>
  </si>
  <si>
    <t xml:space="preserve"> – 63.5mm CD</t>
  </si>
  <si>
    <t xml:space="preserve"> – 76.2mm CD</t>
  </si>
  <si>
    <t xml:space="preserve"> – 88.9mm CD</t>
  </si>
  <si>
    <t xml:space="preserve"> – Servo Worm</t>
  </si>
  <si>
    <t xml:space="preserve"> – Standard</t>
  </si>
  <si>
    <t>S</t>
  </si>
  <si>
    <t>L</t>
  </si>
  <si>
    <t>Z</t>
  </si>
  <si>
    <t xml:space="preserve"> – 10:1</t>
  </si>
  <si>
    <t>Z1</t>
  </si>
  <si>
    <t>K</t>
  </si>
  <si>
    <t xml:space="preserve"> – Keyed</t>
  </si>
  <si>
    <t>Motor Model</t>
  </si>
  <si>
    <t>NW</t>
  </si>
  <si>
    <t>SpB</t>
  </si>
  <si>
    <t>SB</t>
  </si>
  <si>
    <t>MCStart</t>
  </si>
  <si>
    <t>BL</t>
  </si>
  <si>
    <t>Rcode</t>
  </si>
  <si>
    <t xml:space="preserve"> – GhostDrive</t>
  </si>
  <si>
    <t xml:space="preserve"> – HeavyDrive</t>
  </si>
  <si>
    <t xml:space="preserve"> – IronDrive</t>
  </si>
  <si>
    <t xml:space="preserve"> – 1.5 inch CD</t>
  </si>
  <si>
    <t xml:space="preserve"> – 2.0 inch CD</t>
  </si>
  <si>
    <t xml:space="preserve"> – 2.5 inch CD</t>
  </si>
  <si>
    <t xml:space="preserve"> – 3.5 inch CD</t>
  </si>
  <si>
    <t xml:space="preserve"> – 3.0 inch CD</t>
  </si>
  <si>
    <t xml:space="preserve"> – 4.0 inch CD</t>
  </si>
  <si>
    <t xml:space="preserve"> – 5.0 inch CD</t>
  </si>
  <si>
    <t xml:space="preserve"> – 6.0 inch CD</t>
  </si>
  <si>
    <t xml:space="preserve"> – 7.0 inch CD</t>
  </si>
  <si>
    <t xml:space="preserve"> – 8.0 inch CD</t>
  </si>
  <si>
    <t xml:space="preserve"> – 10.0 inch CD</t>
  </si>
  <si>
    <t xml:space="preserve"> – 12.0 inch CD</t>
  </si>
  <si>
    <t xml:space="preserve"> – ConveyorKiller</t>
  </si>
  <si>
    <t xml:space="preserve"> – 1.33 inch CD</t>
  </si>
  <si>
    <t xml:space="preserve"> – 1.54 inch CD</t>
  </si>
  <si>
    <t xml:space="preserve"> – 1.75 inch CD</t>
  </si>
  <si>
    <t xml:space="preserve"> – 1.97 inch CD</t>
  </si>
  <si>
    <t xml:space="preserve"> – 2.38 inch CD</t>
  </si>
  <si>
    <t xml:space="preserve"> – 2.62 inch CD</t>
  </si>
  <si>
    <t xml:space="preserve"> – 3.25 inch CD</t>
  </si>
  <si>
    <t xml:space="preserve"> – 3.54 inch CD</t>
  </si>
  <si>
    <t xml:space="preserve"> – 3.00 inch CD</t>
  </si>
  <si>
    <t xml:space="preserve"> – SpiralBevel</t>
  </si>
  <si>
    <t xml:space="preserve"> – 65 mm Housing</t>
  </si>
  <si>
    <t xml:space="preserve"> – 75 mm Housing</t>
  </si>
  <si>
    <t xml:space="preserve"> – 90 mm Housing</t>
  </si>
  <si>
    <t xml:space="preserve"> – 110 mm Housing</t>
  </si>
  <si>
    <t xml:space="preserve"> – 140 mm Housing</t>
  </si>
  <si>
    <t xml:space="preserve"> – 170 mm Housing</t>
  </si>
  <si>
    <t xml:space="preserve"> – 210 mm Housing</t>
  </si>
  <si>
    <t xml:space="preserve"> – 240 mm Housing</t>
  </si>
  <si>
    <t xml:space="preserve"> – 280 mm Housing</t>
  </si>
  <si>
    <t>GhD038</t>
  </si>
  <si>
    <t>GhD051</t>
  </si>
  <si>
    <t>GhD064</t>
  </si>
  <si>
    <t>GhD076</t>
  </si>
  <si>
    <t>GhD089</t>
  </si>
  <si>
    <t>FeD015</t>
  </si>
  <si>
    <t>FeD020</t>
  </si>
  <si>
    <t>FeD025</t>
  </si>
  <si>
    <t>FeD030</t>
  </si>
  <si>
    <t>FeD035</t>
  </si>
  <si>
    <t>HvD015</t>
  </si>
  <si>
    <t>HvD020</t>
  </si>
  <si>
    <t>HvD025</t>
  </si>
  <si>
    <t>HvD030</t>
  </si>
  <si>
    <t>HvD035</t>
  </si>
  <si>
    <t>HvD040</t>
  </si>
  <si>
    <t>HvD050</t>
  </si>
  <si>
    <t>HvD060</t>
  </si>
  <si>
    <t>HvD070</t>
  </si>
  <si>
    <t>HvD080</t>
  </si>
  <si>
    <t>HvD100</t>
  </si>
  <si>
    <t>HvD120</t>
  </si>
  <si>
    <t>CvK002</t>
  </si>
  <si>
    <t>CvK003</t>
  </si>
  <si>
    <t>CvK004</t>
  </si>
  <si>
    <t>CvK005</t>
  </si>
  <si>
    <t>CvK006</t>
  </si>
  <si>
    <t>CvK008</t>
  </si>
  <si>
    <t>CvK009</t>
  </si>
  <si>
    <t>CvK010</t>
  </si>
  <si>
    <t>CvK011</t>
  </si>
  <si>
    <t>SpB065</t>
  </si>
  <si>
    <t>SpB075</t>
  </si>
  <si>
    <t>SpB090</t>
  </si>
  <si>
    <t>SpB110</t>
  </si>
  <si>
    <t>SpB140</t>
  </si>
  <si>
    <t>SpB170</t>
  </si>
  <si>
    <t>SpB210</t>
  </si>
  <si>
    <t>SpB240</t>
  </si>
  <si>
    <t>SpB280</t>
  </si>
  <si>
    <t>MountCode</t>
  </si>
  <si>
    <t>MountDesc</t>
  </si>
  <si>
    <t>O</t>
  </si>
  <si>
    <t>U</t>
  </si>
  <si>
    <t>V</t>
  </si>
  <si>
    <t xml:space="preserve"> – Worm Over Gear</t>
  </si>
  <si>
    <t xml:space="preserve"> – Worm Under Gear</t>
  </si>
  <si>
    <t xml:space="preserve"> – Vertical Gear Shaft</t>
  </si>
  <si>
    <t>W</t>
  </si>
  <si>
    <t>B</t>
  </si>
  <si>
    <t>H</t>
  </si>
  <si>
    <t>T</t>
  </si>
  <si>
    <t xml:space="preserve"> – Horizontal Base</t>
  </si>
  <si>
    <t xml:space="preserve"> – Vertical Base (Low, Worm Under)</t>
  </si>
  <si>
    <t xml:space="preserve"> – High Vertical (Hign, Worm Over)</t>
  </si>
  <si>
    <t xml:space="preserve"> – Output Bracket</t>
  </si>
  <si>
    <t xml:space="preserve"> – Torque Arm Mount</t>
  </si>
  <si>
    <t>OPSzCode</t>
  </si>
  <si>
    <t>OPTypCode</t>
  </si>
  <si>
    <t>OPTypDesc</t>
  </si>
  <si>
    <t>OPSzDesc</t>
  </si>
  <si>
    <t>OPLocCode</t>
  </si>
  <si>
    <t>OPLocDesc</t>
  </si>
  <si>
    <t>Z2</t>
  </si>
  <si>
    <t xml:space="preserve"> – Solid Shaft “1” side</t>
  </si>
  <si>
    <t xml:space="preserve"> – Solid Shaft “2” side</t>
  </si>
  <si>
    <t>ZZ</t>
  </si>
  <si>
    <t xml:space="preserve"> – Solid Shaft, Double Ext</t>
  </si>
  <si>
    <t>HH</t>
  </si>
  <si>
    <t xml:space="preserve"> – Hollow Bore Through</t>
  </si>
  <si>
    <t xml:space="preserve"> – Smooth</t>
  </si>
  <si>
    <t>H1</t>
  </si>
  <si>
    <t xml:space="preserve"> – Hollow Bore “1” side</t>
  </si>
  <si>
    <t xml:space="preserve"> – Shrink Disc</t>
  </si>
  <si>
    <t>H2</t>
  </si>
  <si>
    <t xml:space="preserve"> – Hollow Bore “2” side</t>
  </si>
  <si>
    <t>E</t>
  </si>
  <si>
    <t xml:space="preserve"> – End Mount</t>
  </si>
  <si>
    <t>4 x M6 x 1, 12 Deep</t>
  </si>
  <si>
    <t>8 x M6 x 1, 12 Deep</t>
  </si>
  <si>
    <t>8 x M8 x 1.25, 16 Deep</t>
  </si>
  <si>
    <t>8 x M10 x 1.5, 20 Deep</t>
  </si>
  <si>
    <t>5 H9, 10 Deep</t>
  </si>
  <si>
    <t>6 H9, 10 Deep</t>
  </si>
  <si>
    <t>8 H9, 10 Deep</t>
  </si>
  <si>
    <t>16 H8</t>
  </si>
  <si>
    <t>25 H7</t>
  </si>
  <si>
    <t>30 H7</t>
  </si>
  <si>
    <t>35 H7</t>
  </si>
  <si>
    <t>45 H7</t>
  </si>
  <si>
    <t>40 h11</t>
  </si>
  <si>
    <t>50 h11</t>
  </si>
  <si>
    <t>65 h11</t>
  </si>
  <si>
    <t>80 h11</t>
  </si>
  <si>
    <t>90 h11</t>
  </si>
  <si>
    <t>MetricEndBC</t>
  </si>
  <si>
    <t>MetricEndL</t>
  </si>
  <si>
    <t>MetricEndM</t>
  </si>
  <si>
    <t>MetricEndP</t>
  </si>
  <si>
    <t>MetricEndQ</t>
  </si>
  <si>
    <t>MetricEndBore</t>
  </si>
  <si>
    <t>MetricEndD</t>
  </si>
  <si>
    <t>SIP</t>
  </si>
  <si>
    <t>DIP</t>
  </si>
  <si>
    <t>Gear Desc</t>
  </si>
  <si>
    <t xml:space="preserve"> – NEMA Worm</t>
  </si>
  <si>
    <t xml:space="preserve"> – Spiral Bevel</t>
  </si>
  <si>
    <t>BLDesc</t>
  </si>
  <si>
    <t xml:space="preserve"> – Low</t>
  </si>
  <si>
    <t xml:space="preserve"> – Zero</t>
  </si>
  <si>
    <t xml:space="preserve"> – 5:1</t>
  </si>
  <si>
    <t xml:space="preserve"> – 15:1</t>
  </si>
  <si>
    <t xml:space="preserve"> – 20:1</t>
  </si>
  <si>
    <t xml:space="preserve"> – 30:1</t>
  </si>
  <si>
    <t xml:space="preserve"> – 40:1</t>
  </si>
  <si>
    <t xml:space="preserve"> – 50:1</t>
  </si>
  <si>
    <t xml:space="preserve"> – 60:1</t>
  </si>
  <si>
    <t xml:space="preserve"> – 6:1</t>
  </si>
  <si>
    <t xml:space="preserve"> – 7:1</t>
  </si>
  <si>
    <t xml:space="preserve"> – 8:1</t>
  </si>
  <si>
    <t xml:space="preserve"> – 9:1</t>
  </si>
  <si>
    <t xml:space="preserve"> – 25:1</t>
  </si>
  <si>
    <t xml:space="preserve"> – 70:1</t>
  </si>
  <si>
    <t xml:space="preserve"> – 7.5:1</t>
  </si>
  <si>
    <t xml:space="preserve"> – 1:1</t>
  </si>
  <si>
    <t xml:space="preserve"> – 1.5:1</t>
  </si>
  <si>
    <t xml:space="preserve"> – 2:1</t>
  </si>
  <si>
    <t xml:space="preserve"> – 3:1</t>
  </si>
  <si>
    <t xml:space="preserve"> – 4:1</t>
  </si>
  <si>
    <t>012</t>
  </si>
  <si>
    <t>010</t>
  </si>
  <si>
    <t>016</t>
  </si>
  <si>
    <t>014</t>
  </si>
  <si>
    <t>018</t>
  </si>
  <si>
    <t>019</t>
  </si>
  <si>
    <t>020</t>
  </si>
  <si>
    <t>022</t>
  </si>
  <si>
    <t>023</t>
  </si>
  <si>
    <t>024</t>
  </si>
  <si>
    <t>026</t>
  </si>
  <si>
    <t>027</t>
  </si>
  <si>
    <t>028</t>
  </si>
  <si>
    <t>030</t>
  </si>
  <si>
    <t>031</t>
  </si>
  <si>
    <t>13M</t>
  </si>
  <si>
    <t>14M</t>
  </si>
  <si>
    <t>16M</t>
  </si>
  <si>
    <t>18M</t>
  </si>
  <si>
    <t>032</t>
  </si>
  <si>
    <t>035</t>
  </si>
  <si>
    <t>036</t>
  </si>
  <si>
    <t>039</t>
  </si>
  <si>
    <t>040</t>
  </si>
  <si>
    <t>043</t>
  </si>
  <si>
    <t>044</t>
  </si>
  <si>
    <t>047</t>
  </si>
  <si>
    <t>20M</t>
  </si>
  <si>
    <t>22M</t>
  </si>
  <si>
    <t>25M</t>
  </si>
  <si>
    <t>051</t>
  </si>
  <si>
    <t>052</t>
  </si>
  <si>
    <t>054</t>
  </si>
  <si>
    <t>055</t>
  </si>
  <si>
    <t>056</t>
  </si>
  <si>
    <t>063</t>
  </si>
  <si>
    <t>30M</t>
  </si>
  <si>
    <t>32M</t>
  </si>
  <si>
    <t>35M</t>
  </si>
  <si>
    <t>38M</t>
  </si>
  <si>
    <t>064</t>
  </si>
  <si>
    <t>071</t>
  </si>
  <si>
    <t>40M</t>
  </si>
  <si>
    <t>45M</t>
  </si>
  <si>
    <t>48M</t>
  </si>
  <si>
    <t>088</t>
  </si>
  <si>
    <t>095</t>
  </si>
  <si>
    <t>50M</t>
  </si>
  <si>
    <t>55M</t>
  </si>
  <si>
    <t>60M</t>
  </si>
  <si>
    <t>75M</t>
  </si>
  <si>
    <t xml:space="preserve"> – Solid Shaft</t>
  </si>
  <si>
    <t xml:space="preserve"> – Hollow Bore</t>
  </si>
  <si>
    <t>F1</t>
  </si>
  <si>
    <t>F2</t>
  </si>
  <si>
    <t>F3</t>
  </si>
  <si>
    <t>F4</t>
  </si>
  <si>
    <t>F5</t>
  </si>
  <si>
    <t>F6</t>
  </si>
  <si>
    <t>C1</t>
  </si>
  <si>
    <t>C2</t>
  </si>
  <si>
    <t>C3</t>
  </si>
  <si>
    <t>C4</t>
  </si>
  <si>
    <t>C5</t>
  </si>
  <si>
    <t>C6</t>
  </si>
  <si>
    <t>W1</t>
  </si>
  <si>
    <t>W2</t>
  </si>
  <si>
    <t>W3</t>
  </si>
  <si>
    <t>W4</t>
  </si>
  <si>
    <t>W5</t>
  </si>
  <si>
    <t>W6</t>
  </si>
  <si>
    <t>X1</t>
  </si>
  <si>
    <t>X2</t>
  </si>
  <si>
    <t>X3</t>
  </si>
  <si>
    <t>X4</t>
  </si>
  <si>
    <t>X5</t>
  </si>
  <si>
    <t>X6</t>
  </si>
  <si>
    <t>Y1</t>
  </si>
  <si>
    <t>Y2</t>
  </si>
  <si>
    <t>Y3</t>
  </si>
  <si>
    <t>Y4</t>
  </si>
  <si>
    <t>Y5</t>
  </si>
  <si>
    <t>Y6</t>
  </si>
  <si>
    <t>Z3</t>
  </si>
  <si>
    <t>Z4</t>
  </si>
  <si>
    <t>Z5</t>
  </si>
  <si>
    <t>Z6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</si>
  <si>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</si>
  <si>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</si>
  <si>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</si>
  <si>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</si>
  <si>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</si>
  <si>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</si>
  <si>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</si>
  <si>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</si>
  <si>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</si>
  <si>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0A</t>
  </si>
  <si>
    <t>0B</t>
  </si>
  <si>
    <t>0C</t>
  </si>
  <si>
    <t>C7A</t>
  </si>
  <si>
    <t>C7B</t>
  </si>
  <si>
    <t>C7C</t>
  </si>
  <si>
    <t>C8A</t>
  </si>
  <si>
    <t>C8B</t>
  </si>
  <si>
    <t>C8C</t>
  </si>
  <si>
    <t>C9A</t>
  </si>
  <si>
    <t>C9B</t>
  </si>
  <si>
    <t>C9C</t>
  </si>
  <si>
    <t>C0A</t>
  </si>
  <si>
    <t>C0B</t>
  </si>
  <si>
    <t>C0C</t>
  </si>
  <si>
    <t>W7A</t>
  </si>
  <si>
    <t>W7B</t>
  </si>
  <si>
    <t>W7C</t>
  </si>
  <si>
    <t>W8A</t>
  </si>
  <si>
    <t>W8B</t>
  </si>
  <si>
    <t>W8C</t>
  </si>
  <si>
    <t>W9A</t>
  </si>
  <si>
    <t>W9B</t>
  </si>
  <si>
    <t>W9C</t>
  </si>
  <si>
    <t>W0A</t>
  </si>
  <si>
    <t>W0B</t>
  </si>
  <si>
    <t>W0C</t>
  </si>
  <si>
    <t>X7A</t>
  </si>
  <si>
    <t>X7B</t>
  </si>
  <si>
    <t>X7C</t>
  </si>
  <si>
    <t>X8A</t>
  </si>
  <si>
    <t>X8B</t>
  </si>
  <si>
    <t>X8C</t>
  </si>
  <si>
    <t>X9A</t>
  </si>
  <si>
    <t>X9B</t>
  </si>
  <si>
    <t>X9C</t>
  </si>
  <si>
    <t>X0A</t>
  </si>
  <si>
    <t>X0B</t>
  </si>
  <si>
    <t>X0C</t>
  </si>
  <si>
    <t>Y7A</t>
  </si>
  <si>
    <t>Y7B</t>
  </si>
  <si>
    <t>Y7C</t>
  </si>
  <si>
    <t>Y8A</t>
  </si>
  <si>
    <t>Y8B</t>
  </si>
  <si>
    <t>Y8C</t>
  </si>
  <si>
    <t>Y9A</t>
  </si>
  <si>
    <t>Y9B</t>
  </si>
  <si>
    <t>Y9C</t>
  </si>
  <si>
    <t>Y0A</t>
  </si>
  <si>
    <t>Y0B</t>
  </si>
  <si>
    <t>Y0C</t>
  </si>
  <si>
    <t>Z7A</t>
  </si>
  <si>
    <t>Z7B</t>
  </si>
  <si>
    <t>Z7C</t>
  </si>
  <si>
    <t>Z8A</t>
  </si>
  <si>
    <t>Z8B</t>
  </si>
  <si>
    <t>Z8C</t>
  </si>
  <si>
    <t>Z9A</t>
  </si>
  <si>
    <t>Z9B</t>
  </si>
  <si>
    <t>Z9C</t>
  </si>
  <si>
    <t>Z0A</t>
  </si>
  <si>
    <t>Z0B</t>
  </si>
  <si>
    <t>Z0C</t>
  </si>
  <si>
    <t xml:space="preserve"> – Ceiling Mount, Output 1 Side</t>
  </si>
  <si>
    <t xml:space="preserve"> – Ceiling Mount, Output 2 Side</t>
  </si>
  <si>
    <t xml:space="preserve"> – Ceiling Mount, Dual Output</t>
  </si>
  <si>
    <t xml:space="preserve"> – Ceiling Mount, Output 2 Side, Dual Input</t>
  </si>
  <si>
    <t xml:space="preserve"> – Ceiling Mount, Dual Output, Dual Input</t>
  </si>
  <si>
    <t xml:space="preserve"> – Floor Mount, Output 1 Side</t>
  </si>
  <si>
    <t xml:space="preserve"> – Floor Mount, Output 2 Side</t>
  </si>
  <si>
    <t xml:space="preserve"> – Floor Mount, Dual Output</t>
  </si>
  <si>
    <t xml:space="preserve"> – Floor Mount, Output 2 Side, Dual Input</t>
  </si>
  <si>
    <t xml:space="preserve"> – Floor Mount, Dual Output, Dual Input</t>
  </si>
  <si>
    <t xml:space="preserve"> – Wall Mounted, Worm Vertical Up, Output 1 Side</t>
  </si>
  <si>
    <t xml:space="preserve"> – Wall Mounted, Worm Vertical Up, Output 2 Side</t>
  </si>
  <si>
    <t xml:space="preserve"> – Wall Mounted, Worm Vertical Up, Dual Output</t>
  </si>
  <si>
    <t xml:space="preserve"> – Wall Mounted, Worm Vertical Up, Output 1 Side, Dual Input</t>
  </si>
  <si>
    <t xml:space="preserve"> – Wall Mounted, Worm Vertical Up, Output 2 Side, Dual Input</t>
  </si>
  <si>
    <t xml:space="preserve"> – Wall Mounted, Worm Vertical Up, Dual Output, Dual Input</t>
  </si>
  <si>
    <t xml:space="preserve"> – Wall Mounted, Worm Vertical Down, Output 1 Side</t>
  </si>
  <si>
    <t xml:space="preserve"> – Wall Mounted, Worm Vertical Down, Output 2 Side</t>
  </si>
  <si>
    <t xml:space="preserve"> – Wall Mounted, Worm Vertical Down, Dual Output</t>
  </si>
  <si>
    <t xml:space="preserve"> – Wall Mounted, Worm Vertical Down, Output 1 Side, Dual Input</t>
  </si>
  <si>
    <t xml:space="preserve"> – Wall Mounted, Worm Vertical Down, Output 2 Side, Dual Input</t>
  </si>
  <si>
    <t xml:space="preserve"> – Wall Mounted, Worm Vertical Down, Dual Output, Dual Input</t>
  </si>
  <si>
    <t xml:space="preserve"> – Wall Mounted, Worm Horizontal to the Left, Output 1 Side</t>
  </si>
  <si>
    <t xml:space="preserve"> – Wall Mounted, Worm Horizontal to the Left, Output 2 Side</t>
  </si>
  <si>
    <t xml:space="preserve"> – Wall Mounted, Worm Horizontal to the Left, Dual Output</t>
  </si>
  <si>
    <t xml:space="preserve"> – Wall Mounted, Worm Horizontal to the Left, Output 1 Side, Dual Input</t>
  </si>
  <si>
    <t xml:space="preserve"> – Wall Mounted, Worm Horizontal to the Left, Output 2 Side, Dual Input</t>
  </si>
  <si>
    <t xml:space="preserve"> – Wall Mounted, Worm Horizontal to the Left, Dual Output, Dual Input</t>
  </si>
  <si>
    <t xml:space="preserve"> – Wall Mounted, Worm Horizontal to the Right, Output 1 Side</t>
  </si>
  <si>
    <t xml:space="preserve"> – Wall Mounted, Worm Horizontal to the Right, Output 2 Side</t>
  </si>
  <si>
    <t xml:space="preserve"> – Wall Mounted, Worm Horizontal to the Right, Dual Output</t>
  </si>
  <si>
    <t xml:space="preserve"> – Wall Mounted, Worm Horizontal to the Right, Output 1 Side, Dual Input</t>
  </si>
  <si>
    <t xml:space="preserve"> – Wall Mounted, Worm Horizontal to the Right, Output 2 Side, Dual Input</t>
  </si>
  <si>
    <t xml:space="preserve"> – Wall Mounted, Worm Horizontal to the Right, Dual Output, Dual Input</t>
  </si>
  <si>
    <t xml:space="preserve"> – Floor Mount, Double Extended Input; Solid Output Extension Opposite Feet – Right Hand Assembly</t>
  </si>
  <si>
    <t xml:space="preserve"> – Ceiling Mount, Double Extended Input; Solid Output Extension Opposite Feet – Right Hand Assembly</t>
  </si>
  <si>
    <t xml:space="preserve"> – Wall Mount, Worm Vertical Up, Double Extended Input; Solid Output Extension Opposite Feet – Right Hand Assembly</t>
  </si>
  <si>
    <t xml:space="preserve"> – Wall Mount, Worm Vertical Down, Double Extended Input; Solid Output Extension Opposite Feet – Right Hand Assembly</t>
  </si>
  <si>
    <t xml:space="preserve"> – Wall Mount, Worm Horizontal Under Gear, Double Extended Input; Solid Output Extension Opposite Feet – Right Hand Assembly</t>
  </si>
  <si>
    <t xml:space="preserve"> – Wall Mount, Worm Horizontal Over Gear, Double Extended Input; Solid Output Extension Opposite Feet – Right Hand Assembly</t>
  </si>
  <si>
    <t xml:space="preserve"> – Floor Mount, Double Extended Input; Solid Output Extension Through Feet – Right Hand Assembly</t>
  </si>
  <si>
    <t xml:space="preserve"> – Ceiling Mount, Double Extended Input; Solid Output Extension Through Feet – Right Hand Assembly</t>
  </si>
  <si>
    <t xml:space="preserve"> – Wall Mount, Worm Vertical Up, Double Extended Input; Solid Output Extension Through Feet – Right Hand Assembly</t>
  </si>
  <si>
    <t xml:space="preserve"> – Wall Mount, Worm Vertical Down, Double Extended Input; Solid Output Extension Through Feet – Right Hand Assembly</t>
  </si>
  <si>
    <t xml:space="preserve"> – Wall Mount, Worm Horizontal Under Gear, Double Extended Input; Solid Output Extension Through Feet – Right Hand Assembly</t>
  </si>
  <si>
    <t xml:space="preserve"> – Wall Mount, Worm Horizontal Over Gear, Double Extended Input; Solid Output Extension Through Feet – Right Hand Assembly</t>
  </si>
  <si>
    <t xml:space="preserve"> – Floor Mount, Double Extended Input; Solid Output Double Extension – Right Hand Assembly</t>
  </si>
  <si>
    <t xml:space="preserve"> – Ceiling Mount, Double Extended Input; Solid Output Double Extension – Right Hand Assembly</t>
  </si>
  <si>
    <t xml:space="preserve"> – Wall Mount, Worm Vertical Up, Double Extended Input; Solid Output Double Extension – Right Hand Assembly</t>
  </si>
  <si>
    <t xml:space="preserve"> – Wall Mount, Worm Vertical Down, Double Extended Input; Solid Output Double Extension – Right Hand Assembly</t>
  </si>
  <si>
    <t xml:space="preserve"> – Wall Mount, Worm Horizontal Under Gear, Double Extended Input; Solid Output Double Extension – Right Hand Assembly</t>
  </si>
  <si>
    <t xml:space="preserve"> – Wall Mount, Worm Horizontal Over Gear, Double Extended Input; Solid Output Double Extension – Right Hand Assembly</t>
  </si>
  <si>
    <t xml:space="preserve"> – Floor Mount, Single Input Extension; Solid Output Extension Opposite Feet – Left Hand Assembly</t>
  </si>
  <si>
    <t xml:space="preserve"> – Ceiling Mount, Single Input Extension; Solid Output Extension Opposite Feet – Left Hand Assembly</t>
  </si>
  <si>
    <t xml:space="preserve"> – Wall Mount, Worm Vertical Up, Single Input Extension; Solid Output Extension Opposite Feet – Left Hand Assembly</t>
  </si>
  <si>
    <t xml:space="preserve"> – Wall Mount, Worm Vertical Down, Single Input Extension; Solid Output Extension Opposite Feet – Left Hand Assembly</t>
  </si>
  <si>
    <t xml:space="preserve"> – Wall Mount, Worm Horizontal Under Gear, Single Input Extension; Solid Output Extension Opposite Feet – Left Hand Assembly</t>
  </si>
  <si>
    <t xml:space="preserve"> – Wall Mount, Worm Horizontal Over Gear, Single Input Extension; Solid Output Extension Opposite Feet – Left Hand Assembly</t>
  </si>
  <si>
    <t xml:space="preserve"> – Floor Mount, Single Input Extension; Solid Output Extension Through Feet – Left Hand Assembly</t>
  </si>
  <si>
    <t xml:space="preserve"> – Ceiling Mount, Single Input Extension; Solid Output Extension Through Feet – Left Hand Assembly</t>
  </si>
  <si>
    <t xml:space="preserve"> – Wall Mount, Worm Vertical Up, Single Input Extension; Solid Output Extension Through Feet – Left Hand Assembly</t>
  </si>
  <si>
    <t xml:space="preserve"> – Wall Mount, Worm Vertical Down, Single Input Extension; Solid Output Extension Through Feet – Left Hand Assembly</t>
  </si>
  <si>
    <t xml:space="preserve"> – Wall Mount, Worm Horizontal Under Gear, Single Input Extension; Solid Output Extension Through Feet – Left Hand Assembly</t>
  </si>
  <si>
    <t xml:space="preserve"> – Wall Mount, Worm Horizontal Over Gear, Single Input Extension; Solid Output Extension Through Feet – Left Hand Assembly</t>
  </si>
  <si>
    <t xml:space="preserve"> – Floor Mount, Single Input Extension; Solid Output Double Extension– Left Hand Assembly</t>
  </si>
  <si>
    <t xml:space="preserve"> – Ceiling Mount, Single Input Extension; Solid Output Double Extension– Left Hand Assembly</t>
  </si>
  <si>
    <t xml:space="preserve"> – Wall Mount, Worm Vertical Up, Single Input Extension; Solid Output Double Extension– Left Hand Assembly</t>
  </si>
  <si>
    <t xml:space="preserve"> – Wall Mount, Worm Vertical Down, Single Input Extension; Solid Output Double Extension– Left Hand Assembly</t>
  </si>
  <si>
    <t xml:space="preserve"> – Wall Mount, Worm Horizontal Under Gear, Single Input Extension; Solid Output Double Extension– Left Hand Assembly</t>
  </si>
  <si>
    <t xml:space="preserve"> – Wall Mount, Worm Horizontal Over Gear, Single Input Extension; Solid Output Double Extension– Left Hand Assembly</t>
  </si>
  <si>
    <t xml:space="preserve"> – Floor Mount, Single Input Extension; Solid Output Extension Opposite Feet – Right Hand Assembly</t>
  </si>
  <si>
    <t xml:space="preserve"> – Ceiling Mount, Single Input Extension; Solid Output Extension Opposite Feet – Right Hand Assembly</t>
  </si>
  <si>
    <t xml:space="preserve"> – Wall Mount, Worm Vertical Up, Single Input Extension; Solid Output Extension Opposite Feet – Right Hand Assembly</t>
  </si>
  <si>
    <t xml:space="preserve"> – Wall Mount, Worm Vertical Down, Single Input Extension; Solid Output Extension Opposite Feet – Right Hand Assembly</t>
  </si>
  <si>
    <t xml:space="preserve"> – Wall Mount, Worm Horizontal Under Gear, Single Input Extension; Solid Output Extension Opposite Feet – Right Hand Assembly</t>
  </si>
  <si>
    <t xml:space="preserve"> – Wall Mount, Worm Horizontal Over Gear, Single Input Extension; Solid Output Extension Opposite Feet – Right Hand Assembly</t>
  </si>
  <si>
    <t xml:space="preserve"> – Floor Mount, Single Input Extension; Solid Output Extension Through Feet – Right Hand Assembly</t>
  </si>
  <si>
    <t xml:space="preserve"> – Ceiling Mount, Single Input Extension; Solid Output Extension Through Feet – Right Hand Assembly</t>
  </si>
  <si>
    <t xml:space="preserve"> – Wall Mount, Worm Vertical Up, Single Input Extension; Solid Output Extension Through Feet – Right Hand Assembly</t>
  </si>
  <si>
    <t xml:space="preserve"> – Wall Mount, Worm Vertical Down, Single Input Extension; Solid Output Extension Through Feet – Right Hand Assembly</t>
  </si>
  <si>
    <t xml:space="preserve"> – Wall Mount, Worm Horizontal Under Gear, Single Input Extension; Solid Output Extension Through Feet – Right Hand Assembly</t>
  </si>
  <si>
    <t xml:space="preserve"> – Wall Mount, Worm Horizontal Over Gear, Single Input Extension; Solid Output Extension Through Feet – Right Hand Assembly</t>
  </si>
  <si>
    <t xml:space="preserve"> – Floor Mount, Single Input Extension; Solid Output Double Extension – Right Hand Assembly</t>
  </si>
  <si>
    <t xml:space="preserve"> – Ceiling Mount, Single Input Extension; Solid Output Double Extension – Right Hand Assembly</t>
  </si>
  <si>
    <t xml:space="preserve"> – Wall Mount, Worm Vertical Up, Single Input Extension; Solid Output Double Extension – Right Hand Assembly</t>
  </si>
  <si>
    <t xml:space="preserve"> – Wall Mount, Worm Vertical Down, Single Input Extension; Solid Output Double Extension – Right Hand Assembly</t>
  </si>
  <si>
    <t xml:space="preserve"> – Wall Mount, Worm Horizontal Under Gear, Single Input Extension; Solid Output Double Extension – Right Hand Assembly</t>
  </si>
  <si>
    <t xml:space="preserve"> – Wall Mount, Worm Horizontal Over Gear, Single Input Extension; Solid Output Double Extension – Right Hand Assembly</t>
  </si>
  <si>
    <t xml:space="preserve"> – Floor Mount, Double Extended Input; Solid Output Extension Opposite Feet – Left Hand Assembly</t>
  </si>
  <si>
    <t xml:space="preserve"> – Ceiling Mount, Double Extended Input; Solid Output Extension Opposite Feet – Left Hand Assembly</t>
  </si>
  <si>
    <t xml:space="preserve"> – Wall Mount, Worm Vertical Up, Double Extended Input; Solid Output Extension Opposite Feet – Left Hand Assembly</t>
  </si>
  <si>
    <t xml:space="preserve"> – Wall Mount, Worm Vertical Down, Double Extended Input; Solid Output Extension Opposite Feet – Left Hand Assembly</t>
  </si>
  <si>
    <t xml:space="preserve"> – Wall Mount, Worm Horizontal Under Gear, Double Extended Input; Solid Output Extension Opposite Feet – Left Hand Assembly</t>
  </si>
  <si>
    <t xml:space="preserve"> – Wall Mount, Worm Horizontal Over Gear, Double Extended Input; Solid Output Extension Opposite Feet – Left Hand Assembly</t>
  </si>
  <si>
    <t xml:space="preserve"> – Floor Mount, Double Extended Input; Solid Output Extension Through Feet – Left Hand Assembly</t>
  </si>
  <si>
    <t xml:space="preserve"> – Ceiling Mount, Double Extended Input; Solid Output Extension Through Feet – Left Hand Assembly</t>
  </si>
  <si>
    <t xml:space="preserve"> – Wall Mount, Worm Vertical Up, Double Extended Input; Solid Output Extension Through Feet – Left Hand Assembly</t>
  </si>
  <si>
    <t xml:space="preserve"> – Wall Mount, Worm Vertical Down, Double Extended Input; Solid Output Extension Through Feet – Left Hand Assembly</t>
  </si>
  <si>
    <t xml:space="preserve"> – Wall Mount, Worm Horizontal Under Gear, Double Extended Input; Solid Output Extension Through Feet – Left Hand Assembly</t>
  </si>
  <si>
    <t xml:space="preserve"> – Wall Mount, Worm Horizontal Over Gear, Double Extended Input; Solid Output Extension Through Feet – Left Hand Assembly</t>
  </si>
  <si>
    <t xml:space="preserve"> – Floor Mount, Double Extended Input; Solid Output Double Extension – Left Hand Assembly</t>
  </si>
  <si>
    <t xml:space="preserve"> – Ceiling Mount, Double Extended Input; Solid Output Double Extension – Left Hand Assembly</t>
  </si>
  <si>
    <t xml:space="preserve"> – Wall Mount, Worm Vertical Up, Double Extended Input; Solid Output Double Extension – Left Hand Assembly</t>
  </si>
  <si>
    <t xml:space="preserve"> – Wall Mount, Worm Vertical Down, Double Extended Input; Solid Output Double Extension – Left Hand Assembly</t>
  </si>
  <si>
    <t xml:space="preserve"> – Wall Mount, Worm Horizontal Under Gear, Double Extended Input; Solid Output Double Extension – Left Hand Assembly</t>
  </si>
  <si>
    <t xml:space="preserve"> – Wall Mount, Worm Horizontal Over Gear, Double Extended Input; Solid Output Double Extension – Left Hand Assembly</t>
  </si>
  <si>
    <t xml:space="preserve"> – Ceiling Mount, Output 1 Side, Dual Input</t>
  </si>
  <si>
    <t xml:space="preserve"> – Floor Mount, Output 1 Side, Dual Input</t>
  </si>
  <si>
    <t xml:space="preserve"> – Floor Mount, Double Extended Input; Output Opposite Feet – Right Hand Assembly</t>
  </si>
  <si>
    <t xml:space="preserve"> – Floor Mount, Double Extended Input; Output Through Feet – Right Hand Assembly</t>
  </si>
  <si>
    <t xml:space="preserve"> – Floor Mount, Single Input Extension; Output Opposite Feet – Left Hand Assembly</t>
  </si>
  <si>
    <t xml:space="preserve"> – Floor Mount, Single Input Extension; Output Through Feet – Left Hand Assembly</t>
  </si>
  <si>
    <t xml:space="preserve"> – Floor Mount, Single Input Extension; Output Opposite Feet – Right Hand Assembly</t>
  </si>
  <si>
    <t xml:space="preserve"> – Floor Mount, Single Input Extension; Output Through Feet – Right Hand Assembly</t>
  </si>
  <si>
    <t xml:space="preserve"> – Floor Mount, Double Extended Input; Output Opposite Feet – Left Hand Assembly</t>
  </si>
  <si>
    <t xml:space="preserve"> – Floor Mount, Double Extended Input; Output Through Feet – Left Hand Assembly</t>
  </si>
  <si>
    <t xml:space="preserve"> – Ceiling Mount, Double Extended Input; Output Opposite Feet – Right Hand Assembly</t>
  </si>
  <si>
    <t xml:space="preserve"> – Ceiling Mount, Double Extended Input; Output Through Feet – Right Hand Assembly</t>
  </si>
  <si>
    <t xml:space="preserve"> – Ceiling Mount, Single Input Extension; Output Opposite Feet – Left Hand Assembly</t>
  </si>
  <si>
    <t xml:space="preserve"> – Ceiling Mount, Single Input Extension; Output Through Feet – Left Hand Assembly</t>
  </si>
  <si>
    <t xml:space="preserve"> – Ceiling Mount, Single Input Extension; Output Opposite Feet – Right Hand Assembly</t>
  </si>
  <si>
    <t xml:space="preserve"> – Ceiling Mount, Single Input Extension; Output Through Feet – Right Hand Assembly</t>
  </si>
  <si>
    <t xml:space="preserve"> – Ceiling Mount, Double Extended Input; Output Opposite Feet – Left Hand Assembly</t>
  </si>
  <si>
    <t xml:space="preserve"> – Ceiling Mount, Double Extended Input; Output Through Feet – Left Hand Assembly</t>
  </si>
  <si>
    <t xml:space="preserve"> – Wall Mount, Worm Vertical Up, Double Extended Input; Output Opposite Feet – Right Hand Assembly</t>
  </si>
  <si>
    <t xml:space="preserve"> – Wall Mount, Worm Vertical Up, Double Extended Input; Output Through Feet – Right Hand Assembly</t>
  </si>
  <si>
    <t xml:space="preserve"> – Wall Mount, Worm Vertical Up, Single Input Extension; Output Opposite Feet – Left Hand Assembly</t>
  </si>
  <si>
    <t xml:space="preserve"> – Wall Mount, Worm Vertical Up, Single Input Extension; Output Through Feet – Left Hand Assembly</t>
  </si>
  <si>
    <t xml:space="preserve"> – Wall Mount, Worm Vertical Up, Single Input Extension; Output Opposite Feet – Right Hand Assembly</t>
  </si>
  <si>
    <t xml:space="preserve"> – Wall Mount, Worm Vertical Up, Single Input Extension; Output Through Feet – Right Hand Assembly</t>
  </si>
  <si>
    <t xml:space="preserve"> – Wall Mount, Worm Vertical Up, Double Extended Input; Output Opposite Feet – Left Hand Assembly</t>
  </si>
  <si>
    <t xml:space="preserve"> – Wall Mount, Worm Vertical Up, Double Extended Input; Output Through Feet – Left Hand Assembly</t>
  </si>
  <si>
    <t xml:space="preserve"> – Wall Mount, Worm Vertical Down, Double Extended Input; Output Opposite Feet – Right Hand Assembly</t>
  </si>
  <si>
    <t xml:space="preserve"> – Wall Mount, Worm Vertical Down, Double Extended Input; Output Through Feet – Right Hand Assembly</t>
  </si>
  <si>
    <t xml:space="preserve"> – Wall Mount, Worm Vertical Down, Single Input Extension; Output Opposite Feet – Left Hand Assembly</t>
  </si>
  <si>
    <t xml:space="preserve"> – Wall Mount, Worm Vertical Down, Single Input Extension; Output Through Feet – Left Hand Assembly</t>
  </si>
  <si>
    <t xml:space="preserve"> – Wall Mount, Worm Vertical Down, Single Input Extension; Output Opposite Feet – Right Hand Assembly</t>
  </si>
  <si>
    <t xml:space="preserve"> – Wall Mount, Worm Vertical Down, Single Input Extension; Output Through Feet – Right Hand Assembly</t>
  </si>
  <si>
    <t xml:space="preserve"> – Wall Mount, Worm Vertical Down, Double Extended Input; Output Opposite Feet – Left Hand Assembly</t>
  </si>
  <si>
    <t xml:space="preserve"> – Wall Mount, Worm Vertical Down, Double Extended Input; Output Through Feet – Left Hand Assembly</t>
  </si>
  <si>
    <t xml:space="preserve"> – Wall Mount, Worm Horizontal Under Gear, Double Extended Input; Output Opposite Feet – Right Hand Assembly</t>
  </si>
  <si>
    <t xml:space="preserve"> – Wall Mount, Worm Horizontal Under Gear, Double Extended Input; Output Through Feet – Right Hand Assembly</t>
  </si>
  <si>
    <t xml:space="preserve"> – Wall Mount, Worm Horizontal Under Gear, Single Input Extension; Output Opposite Feet – Left Hand Assembly</t>
  </si>
  <si>
    <t xml:space="preserve"> – Wall Mount, Worm Horizontal Under Gear, Single Input Extension; Output Through Feet – Left Hand Assembly</t>
  </si>
  <si>
    <t xml:space="preserve"> – Wall Mount, Worm Horizontal Under Gear, Single Input Extension; Output Opposite Feet – Right Hand Assembly</t>
  </si>
  <si>
    <t xml:space="preserve"> – Wall Mount, Worm Horizontal Under Gear, Single Input Extension; Output Through Feet – Right Hand Assembly</t>
  </si>
  <si>
    <t xml:space="preserve"> – Wall Mount, Worm Horizontal Under Gear, Double Extended Input; Output Opposite Feet – Left Hand Assembly</t>
  </si>
  <si>
    <t xml:space="preserve"> – Wall Mount, Worm Horizontal Under Gear, Double Extended Input; Output Through Feet – Left Hand Assembly</t>
  </si>
  <si>
    <t xml:space="preserve"> – Wall Mount, Worm Horizontal Over Gear, Double Extended Input; Output Opposite Feet – Right Hand Assembly</t>
  </si>
  <si>
    <t xml:space="preserve"> – Wall Mount, Worm Horizontal Over Gear, Double Extended Input; Output Through Feet – Right Hand Assembly</t>
  </si>
  <si>
    <t xml:space="preserve"> – Wall Mount, Worm Horizontal Over Gear, Single Input Extension; Output Opposite Feet – Left Hand Assembly</t>
  </si>
  <si>
    <t xml:space="preserve"> – Wall Mount, Worm Horizontal Over Gear, Single Input Extension; Output Through Feet – Left Hand Assembly</t>
  </si>
  <si>
    <t xml:space="preserve"> – Wall Mount, Worm Horizontal Over Gear, Single Input Extension; Output Opposite Feet – Right Hand Assembly</t>
  </si>
  <si>
    <t xml:space="preserve"> – Wall Mount, Worm Horizontal Over Gear, Single Input Extension; Output Through Feet – Right Hand Assembly</t>
  </si>
  <si>
    <t xml:space="preserve"> – Wall Mount, Worm Horizontal Over Gear, Double Extended Input; Output Opposite Feet – Left Hand Assembly</t>
  </si>
  <si>
    <t xml:space="preserve"> – Wall Mount, Worm Horizontal Over Gear, Double Extended Input; Output Through Feet – Left Hand Assembly</t>
  </si>
  <si>
    <t>120</t>
  </si>
  <si>
    <t>015</t>
  </si>
  <si>
    <t>025</t>
  </si>
  <si>
    <t>050</t>
  </si>
  <si>
    <t>060</t>
  </si>
  <si>
    <t>070</t>
  </si>
  <si>
    <t>080</t>
  </si>
  <si>
    <t>038</t>
  </si>
  <si>
    <t>065</t>
  </si>
  <si>
    <t>075</t>
  </si>
  <si>
    <t>076</t>
  </si>
  <si>
    <t>089</t>
  </si>
  <si>
    <t>090</t>
  </si>
  <si>
    <t>100</t>
  </si>
  <si>
    <t>110</t>
  </si>
  <si>
    <t>140</t>
  </si>
  <si>
    <t>170</t>
  </si>
  <si>
    <t>210</t>
  </si>
  <si>
    <t>240</t>
  </si>
  <si>
    <t>Right</t>
  </si>
  <si>
    <t>002</t>
  </si>
  <si>
    <t>003</t>
  </si>
  <si>
    <t>004</t>
  </si>
  <si>
    <t>005</t>
  </si>
  <si>
    <t>006</t>
  </si>
  <si>
    <t>008</t>
  </si>
  <si>
    <t>009</t>
  </si>
  <si>
    <t>011</t>
  </si>
  <si>
    <t>280</t>
  </si>
  <si>
    <t>007</t>
  </si>
  <si>
    <t>1.5</t>
  </si>
  <si>
    <t>CAD file</t>
  </si>
  <si>
    <t>Generic Model:</t>
  </si>
  <si>
    <t>Generic model</t>
  </si>
  <si>
    <t>MS2N04</t>
  </si>
  <si>
    <t>OPTypeDesc</t>
  </si>
  <si>
    <t>1.0</t>
  </si>
  <si>
    <t>2.0</t>
  </si>
  <si>
    <t>3.0</t>
  </si>
  <si>
    <t>4.0</t>
  </si>
  <si>
    <t>5.0</t>
  </si>
  <si>
    <t>FeD015SW-S005Q-20MZZK-servo</t>
  </si>
  <si>
    <t>FeD015SW-S005Q-20MZZK-servo.stp</t>
  </si>
  <si>
    <t>FeD015SW-S005Q-25MHHK-servo</t>
  </si>
  <si>
    <t>FeD015SW-S005Q-25MHHK-servo.stp</t>
  </si>
  <si>
    <t>FeD020SW-S005Q-25MZZK-servo</t>
  </si>
  <si>
    <t>FeD020SW-S005Q-25MZZK-servo.stp</t>
  </si>
  <si>
    <t>FeD020SW-S005Q-30MHHK-servo</t>
  </si>
  <si>
    <t>FeD020SW-S005Q-30MHHK-servo.stp</t>
  </si>
  <si>
    <t>FeD025SW-S005Q-30MHHK-servo</t>
  </si>
  <si>
    <t>FeD025SW-S005Q-30MHHK-servo.stp</t>
  </si>
  <si>
    <t>FeD025SW-S005Q-35MHHK-servo</t>
  </si>
  <si>
    <t>FeD025SW-S005Q-35MHHK-servo.stp</t>
  </si>
  <si>
    <t>FeD030SW-S005Q-38MZZK-servo</t>
  </si>
  <si>
    <t>FeD030SW-S005Q-38MZZK-servo.stp</t>
  </si>
  <si>
    <t>FeD030SW-S005Q-45MHHK-servo</t>
  </si>
  <si>
    <t>FeD030SW-S005Q-45MHHK-servo.stp</t>
  </si>
  <si>
    <t>FeD035SW-S005Q-45MZZK-servo</t>
  </si>
  <si>
    <t>FeD035SW-S005Q-45MZZK-servo.stp</t>
  </si>
  <si>
    <t>FeD035SW-S005Q-60MHHK-servo</t>
  </si>
  <si>
    <t>FeD035SW-S005Q-60MHHK-servo.stp</t>
  </si>
  <si>
    <t>GhD038SW-S005Q-20MZZK-servo</t>
  </si>
  <si>
    <t>GhD038SW-S005Q-20MZZK-servo.stp</t>
  </si>
  <si>
    <t>GhD038SW-S005Q-25MHHK-servo</t>
  </si>
  <si>
    <t>GhD038SW-S005Q-25MHHK-servo.stp</t>
  </si>
  <si>
    <t>GhD051SW-S005Q-25MZZK-servo</t>
  </si>
  <si>
    <t>GhD051SW-S005Q-25MZZK-servo.stp</t>
  </si>
  <si>
    <t>GhD051SW-S005Q-30MHHK-servo</t>
  </si>
  <si>
    <t>GhD051SW-S005Q-30MHHK-servo.stp</t>
  </si>
  <si>
    <t>GhD064SW-S005Q-30MZZK-servo</t>
  </si>
  <si>
    <t>GhD064SW-S005Q-30MZZK-servo.stp</t>
  </si>
  <si>
    <t>GhD064SW-S005Q-35MHHK-servo</t>
  </si>
  <si>
    <t>GhD064SW-S005Q-35MHHK-servo.stp</t>
  </si>
  <si>
    <t>GhD076SW-S005Q-35MZZK-servo</t>
  </si>
  <si>
    <t>GhD076SW-S005Q-35MZZK-servo.stp</t>
  </si>
  <si>
    <t>GhD076SW-S005Q-45MHHK-servo</t>
  </si>
  <si>
    <t>GhD076SW-S005Q-45MHHK-servo.stp</t>
  </si>
  <si>
    <t>GhD089SW-S005Q-45MZZK-servo</t>
  </si>
  <si>
    <t>GhD089SW-S005Q-45MZZK-servo.stp</t>
  </si>
  <si>
    <t>GhD089SW-S005Q-60MHHK-servo</t>
  </si>
  <si>
    <t>GhD089SW-S005Q-60MHHK-servo.stp</t>
  </si>
  <si>
    <t>CvK002NW-S005W-012ZZK-NEMA</t>
  </si>
  <si>
    <t>CvK002NW-S005W-012ZZK-NEMA.stp</t>
  </si>
  <si>
    <t>CvK002NW-S005W-012ZZK-SIP</t>
  </si>
  <si>
    <t>CvK002NW-S005W-012ZZK-SIP.stp</t>
  </si>
  <si>
    <t>CvK002NW-S005W-016HHK-NEMA</t>
  </si>
  <si>
    <t>CvK002NW-S005W-016HHK-NEMA.stp</t>
  </si>
  <si>
    <t>CvK002NW-S005W-016HHK-SIP</t>
  </si>
  <si>
    <t>CvK002NW-S005W-016HHK-SIP.stp</t>
  </si>
  <si>
    <t>CvK003NW-S005W-012ZZK-NEMA</t>
  </si>
  <si>
    <t>CvK003NW-S005W-012ZZK-NEMA.stp</t>
  </si>
  <si>
    <t>CvK003NW-S005W-012ZZK-SIP</t>
  </si>
  <si>
    <t>CvK003NW-S005W-012ZZK-SIP.stp</t>
  </si>
  <si>
    <t>CvK003NW-S005W-016HHK-NEMA</t>
  </si>
  <si>
    <t>CvK003NW-S005W-016HHK-NEMA.stp</t>
  </si>
  <si>
    <t>CvK004NW-S005W-016ZZK-NEMA</t>
  </si>
  <si>
    <t>CvK004NW-S005W-016ZZK-NEMA.stp</t>
  </si>
  <si>
    <t>CvK004NW-S005W-016ZZK-SIP</t>
  </si>
  <si>
    <t>CvK004NW-S005W-016ZZK-SIP.stp</t>
  </si>
  <si>
    <t>CvK004NW-S005W-023HHK-NEMA</t>
  </si>
  <si>
    <t>CvK004NW-S005W-023HHK-NEMA.stp</t>
  </si>
  <si>
    <t>CvK004NW-S005W-023HHK-SIP</t>
  </si>
  <si>
    <t>CvK004NW-S005W-023HHK-SIP.stp</t>
  </si>
  <si>
    <t>CvK005NW-S005W-018ZZK-NEMA</t>
  </si>
  <si>
    <t>CvK005NW-S005W-018ZZK-NEMA.stp</t>
  </si>
  <si>
    <t>CvK005NW-S005W-018ZZK-SIP</t>
  </si>
  <si>
    <t>CvK005NW-S005W-018ZZK-SIP.stp</t>
  </si>
  <si>
    <t>CvK005NW-S005W-023HHK-NEMA</t>
  </si>
  <si>
    <t>CvK005NW-S005W-023HHK-NEMA.stp</t>
  </si>
  <si>
    <t>CvK005NW-S005W-023HHK-SIP</t>
  </si>
  <si>
    <t>CvK005NW-S005W-023HHK-SIP.stp</t>
  </si>
  <si>
    <t>CvK006NW-S005W-018ZZK-NEMA</t>
  </si>
  <si>
    <t>CvK006NW-S005W-018ZZK-NEMA.stp</t>
  </si>
  <si>
    <t>CvK006NW-S005W-018ZZK-SIP</t>
  </si>
  <si>
    <t>CvK006NW-S005W-018ZZK-SIP.stp</t>
  </si>
  <si>
    <t>CvK006NW-S005W-023HHK-NEMA</t>
  </si>
  <si>
    <t>CvK006NW-S005W-023HHK-NEMA.stp</t>
  </si>
  <si>
    <t>CvK006NW-S005W-023HHK-SIP</t>
  </si>
  <si>
    <t>CvK006NW-S005W-023HHK-SIP.stp</t>
  </si>
  <si>
    <t>CvK008NW-S005W-024ZZK-NEMA</t>
  </si>
  <si>
    <t>CvK008NW-S005W-024ZZK-NEMA.stp</t>
  </si>
  <si>
    <t>CvK008NW-S005W-024ZZK-SIP</t>
  </si>
  <si>
    <t>CvK008NW-S005W-024ZZK-SIP.stp</t>
  </si>
  <si>
    <t>CvK008NW-S005W-031HHK-NEMA</t>
  </si>
  <si>
    <t>CvK008NW-S005W-031HHK-NEMA.stp</t>
  </si>
  <si>
    <t>CvK008NW-S005W-031HHK-SIP</t>
  </si>
  <si>
    <t>CvK008NW-S005W-031HHK-SIP.stp</t>
  </si>
  <si>
    <t>CvK009NW-S005W-024ZZK-NEMA</t>
  </si>
  <si>
    <t>CvK009NW-S005W-024ZZK-NEMA.stp</t>
  </si>
  <si>
    <t>CvK009NW-S005W-024ZZK-SIP</t>
  </si>
  <si>
    <t>CvK009NW-S005W-024ZZK-SIP.stp</t>
  </si>
  <si>
    <t>CvK009NW-S005W-035HHK-NEMA</t>
  </si>
  <si>
    <t>CvK009NW-S005W-035HHK-NEMA.stp</t>
  </si>
  <si>
    <t>CvK009NW-S005W-035HHK-SIP</t>
  </si>
  <si>
    <t>CvK009NW-S005W-035HHK-SIP.stp</t>
  </si>
  <si>
    <t>CvK010NW-S005W-024ZZK-NEMA</t>
  </si>
  <si>
    <t>CvK010NW-S005W-024ZZK-NEMA.stp</t>
  </si>
  <si>
    <t>CvK010NW-S005W-024ZZK-SIP</t>
  </si>
  <si>
    <t>CvK010NW-S005W-024ZZK-SIP.stp</t>
  </si>
  <si>
    <t>CvK010NW-S005W-035HHK-NEMA</t>
  </si>
  <si>
    <t>CvK010NW-S005W-035HHK-NEMA.stp</t>
  </si>
  <si>
    <t>CvK010NW-S005W-035HHK-SIP</t>
  </si>
  <si>
    <t>CvK010NW-S005W-035HHK-SIP.stp</t>
  </si>
  <si>
    <t>CvK011NW-S005W-030ZZK-NEMA</t>
  </si>
  <si>
    <t>CvK011NW-S005W-030ZZK-NEMA.stp</t>
  </si>
  <si>
    <t>CvK011NW-S005W-030ZZK-SIP</t>
  </si>
  <si>
    <t>CvK011NW-S005W-030ZZK-SIP.stp</t>
  </si>
  <si>
    <t>CvK011NW-S005W-047HHK-NEMA</t>
  </si>
  <si>
    <t>CvK011NW-S005W-047HHK-NEMA.stp</t>
  </si>
  <si>
    <t>CvK011NW-S005W-047HHK-SIP</t>
  </si>
  <si>
    <t>CvK011NW-S005W-047HHK-SIP.stp</t>
  </si>
  <si>
    <t>HvD015NW-S005O-012ZF3-NEMA</t>
  </si>
  <si>
    <t>HvD015NW-S005O-012ZF3-NEMA.stp</t>
  </si>
  <si>
    <t>HvD015NW-S005U-012ZF3-NEMA</t>
  </si>
  <si>
    <t>HvD015NW-S005U-012ZF3-NEMA.stp</t>
  </si>
  <si>
    <t>HvD020NW-S005O-018ZF3-NEMA</t>
  </si>
  <si>
    <t>HvD020NW-S005O-018ZF3-NEMA.stp</t>
  </si>
  <si>
    <t>HvD020NW-S005O-022HF1-NEMA</t>
  </si>
  <si>
    <t>HvD020NW-S005O-022HF1-NEMA.stp</t>
  </si>
  <si>
    <t>HvD020NW-S005U-018ZF3-NEMA</t>
  </si>
  <si>
    <t>HvD020NW-S005U-018ZF3-NEMA.stp</t>
  </si>
  <si>
    <t>HvD020NW-S005U-022HF1-NEMA</t>
  </si>
  <si>
    <t>HvD020NW-S005U-022HF1-NEMA.stp</t>
  </si>
  <si>
    <t>HvD020NW-S005V-018Z7C-NEMA</t>
  </si>
  <si>
    <t>HvD020NW-S005V-018Z7C-NEMA.stp</t>
  </si>
  <si>
    <t>HvD020NW-S005V-022H7A-NEMA</t>
  </si>
  <si>
    <t>HvD020NW-S005V-022H7A-NEMA.stp</t>
  </si>
  <si>
    <t>HvD025NW-S005O-020ZF3-NEMA</t>
  </si>
  <si>
    <t>HvD025NW-S005O-020ZF3-NEMA.stp</t>
  </si>
  <si>
    <t>HvD025NW-S005O-032HF1-NEMA</t>
  </si>
  <si>
    <t>HvD025NW-S005O-032HF1-NEMA.stp</t>
  </si>
  <si>
    <t>HvD025NW-S005U-020ZF3-NEMA</t>
  </si>
  <si>
    <t>HvD025NW-S005U-020ZF3-NEMA.stp</t>
  </si>
  <si>
    <t>HvD025NW-S005U-032HF1-NEMA</t>
  </si>
  <si>
    <t>HvD025NW-S005U-032HF1-NEMA.stp</t>
  </si>
  <si>
    <t>HvD025NW-S005V-020Z7C-NEMA</t>
  </si>
  <si>
    <t>HvD025NW-S005V-020Z7C-NEMA.stp</t>
  </si>
  <si>
    <t>HvD025NW-S005V-032H7A-NEMA</t>
  </si>
  <si>
    <t>HvD025NW-S005V-032H7A-NEMA.stp</t>
  </si>
  <si>
    <t>HvD030NW-S005O-024ZF3-NEMA</t>
  </si>
  <si>
    <t>HvD030NW-S005O-024ZF3-NEMA.stp</t>
  </si>
  <si>
    <t>HvD030NW-S005O-040HF1-NEMA</t>
  </si>
  <si>
    <t>HvD030NW-S005O-040HF1-NEMA.stp</t>
  </si>
  <si>
    <t>HvD030NW-S005U-024ZF3-NEMA</t>
  </si>
  <si>
    <t>HvD030NW-S005U-024ZF3-NEMA.stp</t>
  </si>
  <si>
    <t>HvD030NW-S005U-040HF1-NEMA</t>
  </si>
  <si>
    <t>HvD030NW-S005U-040HF1-NEMA.stp</t>
  </si>
  <si>
    <t>HvD030NW-S005V-024Z7C-NEMA</t>
  </si>
  <si>
    <t>HvD030NW-S005V-024Z7C-NEMA.stp</t>
  </si>
  <si>
    <t>HvD030NW-S005V-040H7A-NEMA</t>
  </si>
  <si>
    <t>HvD030NW-S005V-040H7A-NEMA.stp</t>
  </si>
  <si>
    <t>HvD035NW-S005O-030ZF3-NEMA</t>
  </si>
  <si>
    <t>HvD035NW-S005O-030ZF3-NEMA.stp</t>
  </si>
  <si>
    <t>HvD035NW-S005O-044HF1-NEMA</t>
  </si>
  <si>
    <t>HvD035NW-S005O-044HF1-NEMA.stp</t>
  </si>
  <si>
    <t>HvD035NW-S005U-030ZF3-NEMA</t>
  </si>
  <si>
    <t>HvD035NW-S005U-030ZF3-NEMA.stp</t>
  </si>
  <si>
    <t>HvD035NW-S005U-044HF1-NEMA</t>
  </si>
  <si>
    <t>HvD035NW-S005U-044HF1-NEMA.stp</t>
  </si>
  <si>
    <t>HvD035NW-S005V-030Z7C-NEMA</t>
  </si>
  <si>
    <t>HvD035NW-S005V-030Z7C-NEMA.stp</t>
  </si>
  <si>
    <t>HvD035NW-S005V-044H7A-NEMA</t>
  </si>
  <si>
    <t>HvD035NW-S005V-044H7A-NEMA.stp</t>
  </si>
  <si>
    <t>HvD040SW-S005O-036ZF3-Servo</t>
  </si>
  <si>
    <t>HvD040SW-S005O-036ZF3-Servo.stp</t>
  </si>
  <si>
    <t>HvD040SW-S005O-047HF1-Servo</t>
  </si>
  <si>
    <t>HvD040SW-S005O-047HF1-Servo.stp</t>
  </si>
  <si>
    <t>HvD040SW-S005U-036ZF3-Servo</t>
  </si>
  <si>
    <t>HvD040SW-S005U-036ZF3-Servo.stp</t>
  </si>
  <si>
    <t>HvD040SW-S005U-047HF1-Servo</t>
  </si>
  <si>
    <t>HvD040SW-S005U-047HF1-Servo.stp</t>
  </si>
  <si>
    <t>HvD040SW-S005V-036Z7C-Servo</t>
  </si>
  <si>
    <t>HvD040SW-S005V-036Z7C-Servo.stp</t>
  </si>
  <si>
    <t>HvD040SW-S005V-047H7A-Servo</t>
  </si>
  <si>
    <t>HvD040SW-S005V-047H7A-Servo.stp</t>
  </si>
  <si>
    <t>HvD050SW-S005O-044ZF3-Servo</t>
  </si>
  <si>
    <t>HvD050SW-S005O-044ZF3-Servo.stp</t>
  </si>
  <si>
    <t>HvD050SW-S005O-055HF1-Servo</t>
  </si>
  <si>
    <t>HvD050SW-S005O-055HF1-Servo.stp</t>
  </si>
  <si>
    <t>HvD050SW-S005U-044ZF3-Servo</t>
  </si>
  <si>
    <t>HvD050SW-S005U-044ZF3-Servo.stp</t>
  </si>
  <si>
    <t>HvD050SW-S005U-055HF1-Servo</t>
  </si>
  <si>
    <t>HvD050SW-S005U-055HF1-Servo.stp</t>
  </si>
  <si>
    <t>HvD050SW-S005V-044Z7C-Servo</t>
  </si>
  <si>
    <t>HvD050SW-S005V-044Z7C-Servo.stp</t>
  </si>
  <si>
    <t>HvD050SW-S005V-055H7A-Servo</t>
  </si>
  <si>
    <t>HvD050SW-S005V-055H7A-Servo.stp</t>
  </si>
  <si>
    <t>HvD060SW-S005O-052ZF3-Servo</t>
  </si>
  <si>
    <t>HvD060SW-S005O-052ZF3-Servo.stp</t>
  </si>
  <si>
    <t>HvD060SW-S005O-063HF1-Servo</t>
  </si>
  <si>
    <t>HvD060SW-S005O-063HF1-Servo.stp</t>
  </si>
  <si>
    <t>HvD060SW-S005U-052ZF3-Servo</t>
  </si>
  <si>
    <t>HvD060SW-S005U-052ZF3-Servo.stp</t>
  </si>
  <si>
    <t>HvD060SW-S005U-063HF1-Servo</t>
  </si>
  <si>
    <t>HvD060SW-S005U-063HF1-Servo.stp</t>
  </si>
  <si>
    <t>HvD060SW-S005V-052Z7C-Servo</t>
  </si>
  <si>
    <t>HvD060SW-S005V-052Z7C-Servo.stp</t>
  </si>
  <si>
    <t>HvD060SW-S005V-063H7A-Servo</t>
  </si>
  <si>
    <t>HvD060SW-S005V-063H7A-Servo.stp</t>
  </si>
  <si>
    <t>HvD070SW-S005O-054ZF3-Servo</t>
  </si>
  <si>
    <t>HvD070SW-S005O-054ZF3-Servo.stp</t>
  </si>
  <si>
    <t>HvD070SW-S005O-071HF1-Servo</t>
  </si>
  <si>
    <t>HvD070SW-S005O-071HF1-Servo.stp</t>
  </si>
  <si>
    <t>HvD070SW-S005U-054ZF3-Servo</t>
  </si>
  <si>
    <t>HvD070SW-S005U-054ZF3-Servo.stp</t>
  </si>
  <si>
    <t>HvD070SW-S005U-071HF1-Servo</t>
  </si>
  <si>
    <t>HvD070SW-S005U-071HF1-Servo.stp</t>
  </si>
  <si>
    <t>HvD070SW-S005V-054Z7C-Servo</t>
  </si>
  <si>
    <t>HvD070SW-S005V-054Z7C-Servo.stp</t>
  </si>
  <si>
    <t>HvD070SW-S005V-071H7A-Servo</t>
  </si>
  <si>
    <t>HvD070SW-S005V-071H7A-Servo.stp</t>
  </si>
  <si>
    <t>HvD080SW-S005O-056ZF3-Servo</t>
  </si>
  <si>
    <t>HvD080SW-S005O-056ZF3-Servo.stp</t>
  </si>
  <si>
    <t>HvD080SW-S005O-071HF1-Servo</t>
  </si>
  <si>
    <t>HvD080SW-S005O-071HF1-Servo.stp</t>
  </si>
  <si>
    <t>HvD080SW-S005U-056ZF3-Servo</t>
  </si>
  <si>
    <t>HvD080SW-S005U-056ZF3-Servo.stp</t>
  </si>
  <si>
    <t>HvD080SW-S005U-071HF1-Servo</t>
  </si>
  <si>
    <t>HvD080SW-S005U-071HF1-Servo.stp</t>
  </si>
  <si>
    <t>HvD080SW-S005V-056Z7C-Servo</t>
  </si>
  <si>
    <t>HvD080SW-S005V-056Z7C-Servo.stp</t>
  </si>
  <si>
    <t>HvD080SW-S005V-071H7A-Servo</t>
  </si>
  <si>
    <t>HvD080SW-S005V-071H7A-Servo.stp</t>
  </si>
  <si>
    <t xml:space="preserve"> – 0.625 inches</t>
  </si>
  <si>
    <t xml:space="preserve"> – 1 inches</t>
  </si>
  <si>
    <t xml:space="preserve"> – 20 mm</t>
  </si>
  <si>
    <t xml:space="preserve"> – 0.75 inches</t>
  </si>
  <si>
    <t xml:space="preserve"> – 0.875 inches</t>
  </si>
  <si>
    <t xml:space="preserve"> – 25 mm</t>
  </si>
  <si>
    <t xml:space="preserve"> – 1.125 inches</t>
  </si>
  <si>
    <t xml:space="preserve"> – 1.25 inches</t>
  </si>
  <si>
    <t xml:space="preserve"> – 1.4375 inches</t>
  </si>
  <si>
    <t xml:space="preserve"> – 35 mm</t>
  </si>
  <si>
    <t xml:space="preserve"> – 1.875 inches</t>
  </si>
  <si>
    <t xml:space="preserve"> – 1.9375 inches</t>
  </si>
  <si>
    <t xml:space="preserve"> – 50 mm</t>
  </si>
  <si>
    <t xml:space="preserve"> – 1.5 inches</t>
  </si>
  <si>
    <t xml:space="preserve"> – 1.75 inches</t>
  </si>
  <si>
    <t xml:space="preserve"> – 2.1875 inches</t>
  </si>
  <si>
    <t xml:space="preserve"> – 55 mm</t>
  </si>
  <si>
    <t xml:space="preserve"> – 1.375 inches</t>
  </si>
  <si>
    <t xml:space="preserve"> – 2.4375 inches</t>
  </si>
  <si>
    <t xml:space="preserve"> – 2.9375 inches</t>
  </si>
  <si>
    <t xml:space="preserve"> – 75 mm</t>
  </si>
  <si>
    <t xml:space="preserve"> – 1.625 inches</t>
  </si>
  <si>
    <t xml:space="preserve"> – 30 mm</t>
  </si>
  <si>
    <t xml:space="preserve"> – 1.6875 inches</t>
  </si>
  <si>
    <t xml:space="preserve"> – 45 mm</t>
  </si>
  <si>
    <t xml:space="preserve"> – 38 mm</t>
  </si>
  <si>
    <t xml:space="preserve"> – 60 mm</t>
  </si>
  <si>
    <t xml:space="preserve"> – 16 mm</t>
  </si>
  <si>
    <t xml:space="preserve"> – 22 mm</t>
  </si>
  <si>
    <t xml:space="preserve"> – 48 mm</t>
  </si>
  <si>
    <t xml:space="preserve"> – 13 mm</t>
  </si>
  <si>
    <t xml:space="preserve"> – 14 mm</t>
  </si>
  <si>
    <t xml:space="preserve"> – 18 mm</t>
  </si>
  <si>
    <t xml:space="preserve"> – 32 mm</t>
  </si>
  <si>
    <t xml:space="preserve"> – 40 mm</t>
  </si>
  <si>
    <r>
      <rPr>
        <b/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Calibri"/>
        <family val="2"/>
        <scheme val="minor"/>
      </rPr>
      <t>Single Input</t>
    </r>
  </si>
  <si>
    <t xml:space="preserve"> – Dual Input</t>
  </si>
  <si>
    <t>Single Stage Ratios &amp; Backlash have same external dimensions for gearboxes.</t>
  </si>
  <si>
    <t xml:space="preserve"> – 1.1875 inches</t>
  </si>
  <si>
    <t xml:space="preserve"> – 2 inches</t>
  </si>
  <si>
    <t xml:space="preserve"> – 2.5 inches</t>
  </si>
  <si>
    <t xml:space="preserve"> – 2.6875 inches</t>
  </si>
  <si>
    <t xml:space="preserve"> – 2.75 inches</t>
  </si>
  <si>
    <t xml:space="preserve"> – 2.25 inches</t>
  </si>
  <si>
    <t xml:space="preserve"> – 3.1875 inches</t>
  </si>
  <si>
    <t xml:space="preserve"> – 3.4375 inches</t>
  </si>
  <si>
    <t xml:space="preserve"> – 3.9375 inches</t>
  </si>
  <si>
    <t xml:space="preserve"> – 3.25 inches</t>
  </si>
  <si>
    <t xml:space="preserve"> – 4.4375 inches</t>
  </si>
  <si>
    <t xml:space="preserve"> – 3.375 inches</t>
  </si>
  <si>
    <t xml:space="preserve"> – 3.5 inches</t>
  </si>
  <si>
    <t xml:space="preserve"> – 5.9375 inches</t>
  </si>
  <si>
    <t xml:space="preserve"> – 4 inches</t>
  </si>
  <si>
    <t xml:space="preserve"> – 7.9375 inches</t>
  </si>
  <si>
    <t xml:space="preserve"> – 5.5 inches</t>
  </si>
  <si>
    <t xml:space="preserve"> Generic CAD File:</t>
  </si>
  <si>
    <t>Specials are available. Contact us for more information!</t>
  </si>
  <si>
    <t xml:space="preserve">Modifications required: </t>
  </si>
  <si>
    <t>OPSzDescOpt</t>
  </si>
  <si>
    <t xml:space="preserve">Model Code: </t>
  </si>
  <si>
    <t xml:space="preserve">Series: </t>
  </si>
  <si>
    <t xml:space="preserve">Size: </t>
  </si>
  <si>
    <t xml:space="preserve">Gear Type: </t>
  </si>
  <si>
    <t xml:space="preserve">Backlash: </t>
  </si>
  <si>
    <t xml:space="preserve">Ratio: </t>
  </si>
  <si>
    <t xml:space="preserve">Mounting: </t>
  </si>
  <si>
    <t xml:space="preserve">Output Size: </t>
  </si>
  <si>
    <t xml:space="preserve">Input: </t>
  </si>
  <si>
    <t>Fangtooth</t>
  </si>
  <si>
    <t>11970 Mayfield</t>
  </si>
  <si>
    <t>Livonia, MI 48150</t>
  </si>
  <si>
    <t>248-798-4877</t>
  </si>
  <si>
    <t>sales@fang2th.com</t>
  </si>
  <si>
    <t>https://www.fangtooth-linear.com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</si>
</sst>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rgb="FF548235"/>
      <name val="Arial Black"/>
      <family val="2"/>
    </font>
    <font>
      <sz val="18"/>
      <color rgb="FF548235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5" fillId="0" borderId="0" xfId="0" applyFont="1" applyProtection="1">
      <protection hidden="1"/>
    </xf>
    <xf numFmtId="0" fontId="0" fillId="2" borderId="3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20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2" xfId="0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Alignment="1" applyProtection="1">
      <alignment horizontal="right"/>
      <protection hidden="1"/>
    </xf>
    <xf numFmtId="0" fontId="0" fillId="0" borderId="22" xfId="0" applyBorder="1" applyAlignment="1" applyProtection="1">
      <alignment horizontal="right"/>
      <protection hidden="1"/>
    </xf>
    <xf numFmtId="0" fontId="0" fillId="0" borderId="11" xfId="0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center"/>
      <protection locked="0" hidden="1"/>
    </xf>
    <xf numFmtId="0" fontId="5" fillId="0" borderId="7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4" borderId="0" xfId="0" applyFill="1" applyAlignment="1" applyProtection="1">
      <alignment horizontal="left" vertical="top" wrapText="1"/>
      <protection locked="0" hidden="1"/>
    </xf>
    <xf numFmtId="0" fontId="0" fillId="0" borderId="0" xfId="0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shrinkToFit="1"/>
      <protection hidden="1"/>
    </xf>
    <xf numFmtId="0" fontId="9" fillId="0" borderId="0" xfId="0" applyFont="1" applyAlignment="1" applyProtection="1">
      <alignment horizontal="right"/>
      <protection hidden="1"/>
    </xf>
    <xf numFmtId="0" fontId="12" fillId="0" borderId="0" xfId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shrinkToFit="1"/>
      <protection hidden="1"/>
    </xf>
  </cellXfs>
  <cellStyles count="2">
    <cellStyle name="Hyperlink" xfId="1" builtinId="8"/>
    <cellStyle name="Normal" xfId="0" builtinId="0"/>
  </cellStyles>
  <dxfs count="87">
    <dxf>
      <font>
        <color rgb="FFFF0000"/>
      </font>
      <fill>
        <patternFill patternType="none">
          <bgColor auto="1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mruColors>
      <color rgb="FF5482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</xdr:colOff>
      <xdr:row>4</xdr:row>
      <xdr:rowOff>49530</xdr:rowOff>
    </xdr:from>
    <xdr:to>
      <xdr:col>14</xdr:col>
      <xdr:colOff>860441</xdr:colOff>
      <xdr:row>13</xdr:row>
      <xdr:rowOff>53340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4F090EA-D7BE-223F-4736-050074B8BC29}"/>
            </a:ext>
          </a:extLst>
        </xdr:cNvPr>
        <xdr:cNvGrpSpPr/>
      </xdr:nvGrpSpPr>
      <xdr:grpSpPr>
        <a:xfrm>
          <a:off x="6507480" y="802005"/>
          <a:ext cx="3977973" cy="1656397"/>
          <a:chOff x="6307455" y="563880"/>
          <a:chExt cx="3836051" cy="1653540"/>
        </a:xfrm>
      </xdr:grpSpPr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50F749EB-ADB5-3875-88C8-FF361C553DCD}"/>
              </a:ext>
            </a:extLst>
          </xdr:cNvPr>
          <xdr:cNvGrpSpPr/>
        </xdr:nvGrpSpPr>
        <xdr:grpSpPr>
          <a:xfrm>
            <a:off x="6311265" y="567690"/>
            <a:ext cx="3834146" cy="1174556"/>
            <a:chOff x="-2909004" y="3112990"/>
            <a:chExt cx="1819834" cy="565285"/>
          </a:xfrm>
        </xdr:grpSpPr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48BC0521-D868-ED43-D233-223B8CAB540E}"/>
                </a:ext>
              </a:extLst>
            </xdr:cNvPr>
            <xdr:cNvSpPr/>
          </xdr:nvSpPr>
          <xdr:spPr>
            <a:xfrm>
              <a:off x="-2909004" y="3180821"/>
              <a:ext cx="1819834" cy="497454"/>
            </a:xfrm>
            <a:prstGeom prst="rect">
              <a:avLst/>
            </a:prstGeom>
            <a:solidFill>
              <a:srgbClr val="54823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65BFFCB1-528D-458F-5A93-84D838040F48}"/>
                </a:ext>
              </a:extLst>
            </xdr:cNvPr>
            <xdr:cNvSpPr/>
          </xdr:nvSpPr>
          <xdr:spPr>
            <a:xfrm>
              <a:off x="-2889149" y="3200351"/>
              <a:ext cx="1775164" cy="45753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EEC80A68-32CA-92D9-EE2F-5C47EE95989A}"/>
                </a:ext>
              </a:extLst>
            </xdr:cNvPr>
            <xdr:cNvSpPr/>
          </xdr:nvSpPr>
          <xdr:spPr>
            <a:xfrm>
              <a:off x="-2872632" y="3214396"/>
              <a:ext cx="818129" cy="429439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Freeform 7">
              <a:extLst>
                <a:ext uri="{FF2B5EF4-FFF2-40B4-BE49-F238E27FC236}">
                  <a16:creationId xmlns:a16="http://schemas.microsoft.com/office/drawing/2014/main" id="{AF4EBE69-4BF4-97DB-05D7-895AE40C3E83}"/>
                </a:ext>
              </a:extLst>
            </xdr:cNvPr>
            <xdr:cNvSpPr/>
          </xdr:nvSpPr>
          <xdr:spPr>
            <a:xfrm>
              <a:off x="-2815687" y="3287848"/>
              <a:ext cx="137724" cy="252495"/>
            </a:xfrm>
            <a:custGeom>
              <a:avLst/>
              <a:gdLst>
                <a:gd name="connsiteX0" fmla="*/ 158496 w 676656"/>
                <a:gd name="connsiteY0" fmla="*/ 188976 h 1240536"/>
                <a:gd name="connsiteX1" fmla="*/ 518160 w 676656"/>
                <a:gd name="connsiteY1" fmla="*/ 0 h 1240536"/>
                <a:gd name="connsiteX2" fmla="*/ 676656 w 676656"/>
                <a:gd name="connsiteY2" fmla="*/ 161544 h 1240536"/>
                <a:gd name="connsiteX3" fmla="*/ 499872 w 676656"/>
                <a:gd name="connsiteY3" fmla="*/ 234696 h 1240536"/>
                <a:gd name="connsiteX4" fmla="*/ 402336 w 676656"/>
                <a:gd name="connsiteY4" fmla="*/ 128016 h 1240536"/>
                <a:gd name="connsiteX5" fmla="*/ 323088 w 676656"/>
                <a:gd name="connsiteY5" fmla="*/ 170688 h 1240536"/>
                <a:gd name="connsiteX6" fmla="*/ 323088 w 676656"/>
                <a:gd name="connsiteY6" fmla="*/ 396240 h 1240536"/>
                <a:gd name="connsiteX7" fmla="*/ 542544 w 676656"/>
                <a:gd name="connsiteY7" fmla="*/ 396240 h 1240536"/>
                <a:gd name="connsiteX8" fmla="*/ 542544 w 676656"/>
                <a:gd name="connsiteY8" fmla="*/ 463296 h 1240536"/>
                <a:gd name="connsiteX9" fmla="*/ 326136 w 676656"/>
                <a:gd name="connsiteY9" fmla="*/ 463296 h 1240536"/>
                <a:gd name="connsiteX10" fmla="*/ 326136 w 676656"/>
                <a:gd name="connsiteY10" fmla="*/ 1033272 h 1240536"/>
                <a:gd name="connsiteX11" fmla="*/ 387096 w 676656"/>
                <a:gd name="connsiteY11" fmla="*/ 1100328 h 1240536"/>
                <a:gd name="connsiteX12" fmla="*/ 237744 w 676656"/>
                <a:gd name="connsiteY12" fmla="*/ 1240536 h 1240536"/>
                <a:gd name="connsiteX13" fmla="*/ 91440 w 676656"/>
                <a:gd name="connsiteY13" fmla="*/ 1088136 h 1240536"/>
                <a:gd name="connsiteX14" fmla="*/ 158496 w 676656"/>
                <a:gd name="connsiteY14" fmla="*/ 1024128 h 1240536"/>
                <a:gd name="connsiteX15" fmla="*/ 158496 w 676656"/>
                <a:gd name="connsiteY15" fmla="*/ 454152 h 1240536"/>
                <a:gd name="connsiteX16" fmla="*/ 0 w 676656"/>
                <a:gd name="connsiteY16" fmla="*/ 454152 h 1240536"/>
                <a:gd name="connsiteX17" fmla="*/ 0 w 676656"/>
                <a:gd name="connsiteY17" fmla="*/ 396240 h 1240536"/>
                <a:gd name="connsiteX18" fmla="*/ 161544 w 676656"/>
                <a:gd name="connsiteY18" fmla="*/ 396240 h 1240536"/>
                <a:gd name="connsiteX19" fmla="*/ 158496 w 676656"/>
                <a:gd name="connsiteY19" fmla="*/ 188976 h 12405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676656" h="1240536">
                  <a:moveTo>
                    <a:pt x="158496" y="188976"/>
                  </a:moveTo>
                  <a:lnTo>
                    <a:pt x="518160" y="0"/>
                  </a:lnTo>
                  <a:lnTo>
                    <a:pt x="676656" y="161544"/>
                  </a:lnTo>
                  <a:lnTo>
                    <a:pt x="499872" y="234696"/>
                  </a:lnTo>
                  <a:lnTo>
                    <a:pt x="402336" y="128016"/>
                  </a:lnTo>
                  <a:lnTo>
                    <a:pt x="323088" y="170688"/>
                  </a:lnTo>
                  <a:lnTo>
                    <a:pt x="323088" y="396240"/>
                  </a:lnTo>
                  <a:lnTo>
                    <a:pt x="542544" y="396240"/>
                  </a:lnTo>
                  <a:lnTo>
                    <a:pt x="542544" y="463296"/>
                  </a:lnTo>
                  <a:lnTo>
                    <a:pt x="326136" y="463296"/>
                  </a:lnTo>
                  <a:lnTo>
                    <a:pt x="326136" y="1033272"/>
                  </a:lnTo>
                  <a:lnTo>
                    <a:pt x="387096" y="1100328"/>
                  </a:lnTo>
                  <a:lnTo>
                    <a:pt x="237744" y="1240536"/>
                  </a:lnTo>
                  <a:lnTo>
                    <a:pt x="91440" y="1088136"/>
                  </a:lnTo>
                  <a:lnTo>
                    <a:pt x="158496" y="1024128"/>
                  </a:lnTo>
                  <a:lnTo>
                    <a:pt x="158496" y="454152"/>
                  </a:lnTo>
                  <a:lnTo>
                    <a:pt x="0" y="454152"/>
                  </a:lnTo>
                  <a:lnTo>
                    <a:pt x="0" y="396240"/>
                  </a:lnTo>
                  <a:lnTo>
                    <a:pt x="161544" y="396240"/>
                  </a:lnTo>
                  <a:lnTo>
                    <a:pt x="158496" y="18897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Freeform 8">
              <a:extLst>
                <a:ext uri="{FF2B5EF4-FFF2-40B4-BE49-F238E27FC236}">
                  <a16:creationId xmlns:a16="http://schemas.microsoft.com/office/drawing/2014/main" id="{C2025014-AFA6-F195-84EE-8F9FAD814206}"/>
                </a:ext>
              </a:extLst>
            </xdr:cNvPr>
            <xdr:cNvSpPr/>
          </xdr:nvSpPr>
          <xdr:spPr>
            <a:xfrm>
              <a:off x="-2655680" y="3365396"/>
              <a:ext cx="140826" cy="176808"/>
            </a:xfrm>
            <a:custGeom>
              <a:avLst/>
              <a:gdLst>
                <a:gd name="connsiteX0" fmla="*/ 82296 w 685800"/>
                <a:gd name="connsiteY0" fmla="*/ 9144 h 859536"/>
                <a:gd name="connsiteX1" fmla="*/ 152400 w 685800"/>
                <a:gd name="connsiteY1" fmla="*/ 67056 h 859536"/>
                <a:gd name="connsiteX2" fmla="*/ 362712 w 685800"/>
                <a:gd name="connsiteY2" fmla="*/ 67056 h 859536"/>
                <a:gd name="connsiteX3" fmla="*/ 481584 w 685800"/>
                <a:gd name="connsiteY3" fmla="*/ 0 h 859536"/>
                <a:gd name="connsiteX4" fmla="*/ 618744 w 685800"/>
                <a:gd name="connsiteY4" fmla="*/ 149352 h 859536"/>
                <a:gd name="connsiteX5" fmla="*/ 618744 w 685800"/>
                <a:gd name="connsiteY5" fmla="*/ 637032 h 859536"/>
                <a:gd name="connsiteX6" fmla="*/ 685800 w 685800"/>
                <a:gd name="connsiteY6" fmla="*/ 707136 h 859536"/>
                <a:gd name="connsiteX7" fmla="*/ 524256 w 685800"/>
                <a:gd name="connsiteY7" fmla="*/ 847344 h 859536"/>
                <a:gd name="connsiteX8" fmla="*/ 405384 w 685800"/>
                <a:gd name="connsiteY8" fmla="*/ 743712 h 859536"/>
                <a:gd name="connsiteX9" fmla="*/ 185928 w 685800"/>
                <a:gd name="connsiteY9" fmla="*/ 859536 h 859536"/>
                <a:gd name="connsiteX10" fmla="*/ 0 w 685800"/>
                <a:gd name="connsiteY10" fmla="*/ 667512 h 859536"/>
                <a:gd name="connsiteX11" fmla="*/ 0 w 685800"/>
                <a:gd name="connsiteY11" fmla="*/ 423672 h 859536"/>
                <a:gd name="connsiteX12" fmla="*/ 155448 w 685800"/>
                <a:gd name="connsiteY12" fmla="*/ 262128 h 859536"/>
                <a:gd name="connsiteX13" fmla="*/ 3048 w 685800"/>
                <a:gd name="connsiteY13" fmla="*/ 91440 h 859536"/>
                <a:gd name="connsiteX14" fmla="*/ 82296 w 685800"/>
                <a:gd name="connsiteY14" fmla="*/ 9144 h 859536"/>
                <a:gd name="connsiteX0" fmla="*/ 88392 w 691896"/>
                <a:gd name="connsiteY0" fmla="*/ 9144 h 859536"/>
                <a:gd name="connsiteX1" fmla="*/ 158496 w 691896"/>
                <a:gd name="connsiteY1" fmla="*/ 67056 h 859536"/>
                <a:gd name="connsiteX2" fmla="*/ 368808 w 691896"/>
                <a:gd name="connsiteY2" fmla="*/ 67056 h 859536"/>
                <a:gd name="connsiteX3" fmla="*/ 487680 w 691896"/>
                <a:gd name="connsiteY3" fmla="*/ 0 h 859536"/>
                <a:gd name="connsiteX4" fmla="*/ 624840 w 691896"/>
                <a:gd name="connsiteY4" fmla="*/ 149352 h 859536"/>
                <a:gd name="connsiteX5" fmla="*/ 624840 w 691896"/>
                <a:gd name="connsiteY5" fmla="*/ 637032 h 859536"/>
                <a:gd name="connsiteX6" fmla="*/ 691896 w 691896"/>
                <a:gd name="connsiteY6" fmla="*/ 707136 h 859536"/>
                <a:gd name="connsiteX7" fmla="*/ 530352 w 691896"/>
                <a:gd name="connsiteY7" fmla="*/ 847344 h 859536"/>
                <a:gd name="connsiteX8" fmla="*/ 411480 w 691896"/>
                <a:gd name="connsiteY8" fmla="*/ 743712 h 859536"/>
                <a:gd name="connsiteX9" fmla="*/ 192024 w 691896"/>
                <a:gd name="connsiteY9" fmla="*/ 859536 h 859536"/>
                <a:gd name="connsiteX10" fmla="*/ 6096 w 691896"/>
                <a:gd name="connsiteY10" fmla="*/ 667512 h 859536"/>
                <a:gd name="connsiteX11" fmla="*/ 6096 w 691896"/>
                <a:gd name="connsiteY11" fmla="*/ 423672 h 859536"/>
                <a:gd name="connsiteX12" fmla="*/ 161544 w 691896"/>
                <a:gd name="connsiteY12" fmla="*/ 262128 h 859536"/>
                <a:gd name="connsiteX13" fmla="*/ 0 w 691896"/>
                <a:gd name="connsiteY13" fmla="*/ 109728 h 859536"/>
                <a:gd name="connsiteX14" fmla="*/ 88392 w 691896"/>
                <a:gd name="connsiteY14" fmla="*/ 9144 h 859536"/>
                <a:gd name="connsiteX0" fmla="*/ 88392 w 691896"/>
                <a:gd name="connsiteY0" fmla="*/ 9144 h 859536"/>
                <a:gd name="connsiteX1" fmla="*/ 158496 w 691896"/>
                <a:gd name="connsiteY1" fmla="*/ 67056 h 859536"/>
                <a:gd name="connsiteX2" fmla="*/ 368808 w 691896"/>
                <a:gd name="connsiteY2" fmla="*/ 67056 h 859536"/>
                <a:gd name="connsiteX3" fmla="*/ 487680 w 691896"/>
                <a:gd name="connsiteY3" fmla="*/ 0 h 859536"/>
                <a:gd name="connsiteX4" fmla="*/ 624840 w 691896"/>
                <a:gd name="connsiteY4" fmla="*/ 149352 h 859536"/>
                <a:gd name="connsiteX5" fmla="*/ 624840 w 691896"/>
                <a:gd name="connsiteY5" fmla="*/ 637032 h 859536"/>
                <a:gd name="connsiteX6" fmla="*/ 691896 w 691896"/>
                <a:gd name="connsiteY6" fmla="*/ 707136 h 859536"/>
                <a:gd name="connsiteX7" fmla="*/ 530352 w 691896"/>
                <a:gd name="connsiteY7" fmla="*/ 847344 h 859536"/>
                <a:gd name="connsiteX8" fmla="*/ 411480 w 691896"/>
                <a:gd name="connsiteY8" fmla="*/ 752856 h 859536"/>
                <a:gd name="connsiteX9" fmla="*/ 192024 w 691896"/>
                <a:gd name="connsiteY9" fmla="*/ 859536 h 859536"/>
                <a:gd name="connsiteX10" fmla="*/ 6096 w 691896"/>
                <a:gd name="connsiteY10" fmla="*/ 667512 h 859536"/>
                <a:gd name="connsiteX11" fmla="*/ 6096 w 691896"/>
                <a:gd name="connsiteY11" fmla="*/ 423672 h 859536"/>
                <a:gd name="connsiteX12" fmla="*/ 161544 w 691896"/>
                <a:gd name="connsiteY12" fmla="*/ 262128 h 859536"/>
                <a:gd name="connsiteX13" fmla="*/ 0 w 691896"/>
                <a:gd name="connsiteY13" fmla="*/ 109728 h 859536"/>
                <a:gd name="connsiteX14" fmla="*/ 88392 w 691896"/>
                <a:gd name="connsiteY14" fmla="*/ 9144 h 859536"/>
                <a:gd name="connsiteX0" fmla="*/ 88392 w 691896"/>
                <a:gd name="connsiteY0" fmla="*/ 9144 h 862584"/>
                <a:gd name="connsiteX1" fmla="*/ 158496 w 691896"/>
                <a:gd name="connsiteY1" fmla="*/ 67056 h 862584"/>
                <a:gd name="connsiteX2" fmla="*/ 368808 w 691896"/>
                <a:gd name="connsiteY2" fmla="*/ 67056 h 862584"/>
                <a:gd name="connsiteX3" fmla="*/ 487680 w 691896"/>
                <a:gd name="connsiteY3" fmla="*/ 0 h 862584"/>
                <a:gd name="connsiteX4" fmla="*/ 624840 w 691896"/>
                <a:gd name="connsiteY4" fmla="*/ 149352 h 862584"/>
                <a:gd name="connsiteX5" fmla="*/ 624840 w 691896"/>
                <a:gd name="connsiteY5" fmla="*/ 637032 h 862584"/>
                <a:gd name="connsiteX6" fmla="*/ 691896 w 691896"/>
                <a:gd name="connsiteY6" fmla="*/ 707136 h 862584"/>
                <a:gd name="connsiteX7" fmla="*/ 542544 w 691896"/>
                <a:gd name="connsiteY7" fmla="*/ 862584 h 862584"/>
                <a:gd name="connsiteX8" fmla="*/ 411480 w 691896"/>
                <a:gd name="connsiteY8" fmla="*/ 752856 h 862584"/>
                <a:gd name="connsiteX9" fmla="*/ 192024 w 691896"/>
                <a:gd name="connsiteY9" fmla="*/ 859536 h 862584"/>
                <a:gd name="connsiteX10" fmla="*/ 6096 w 691896"/>
                <a:gd name="connsiteY10" fmla="*/ 667512 h 862584"/>
                <a:gd name="connsiteX11" fmla="*/ 6096 w 691896"/>
                <a:gd name="connsiteY11" fmla="*/ 423672 h 862584"/>
                <a:gd name="connsiteX12" fmla="*/ 161544 w 691896"/>
                <a:gd name="connsiteY12" fmla="*/ 262128 h 862584"/>
                <a:gd name="connsiteX13" fmla="*/ 0 w 691896"/>
                <a:gd name="connsiteY13" fmla="*/ 109728 h 862584"/>
                <a:gd name="connsiteX14" fmla="*/ 88392 w 691896"/>
                <a:gd name="connsiteY14" fmla="*/ 9144 h 862584"/>
                <a:gd name="connsiteX0" fmla="*/ 88392 w 691896"/>
                <a:gd name="connsiteY0" fmla="*/ 9144 h 868680"/>
                <a:gd name="connsiteX1" fmla="*/ 158496 w 691896"/>
                <a:gd name="connsiteY1" fmla="*/ 67056 h 868680"/>
                <a:gd name="connsiteX2" fmla="*/ 368808 w 691896"/>
                <a:gd name="connsiteY2" fmla="*/ 67056 h 868680"/>
                <a:gd name="connsiteX3" fmla="*/ 487680 w 691896"/>
                <a:gd name="connsiteY3" fmla="*/ 0 h 868680"/>
                <a:gd name="connsiteX4" fmla="*/ 624840 w 691896"/>
                <a:gd name="connsiteY4" fmla="*/ 149352 h 868680"/>
                <a:gd name="connsiteX5" fmla="*/ 624840 w 691896"/>
                <a:gd name="connsiteY5" fmla="*/ 637032 h 868680"/>
                <a:gd name="connsiteX6" fmla="*/ 691896 w 691896"/>
                <a:gd name="connsiteY6" fmla="*/ 707136 h 868680"/>
                <a:gd name="connsiteX7" fmla="*/ 542544 w 691896"/>
                <a:gd name="connsiteY7" fmla="*/ 862584 h 868680"/>
                <a:gd name="connsiteX8" fmla="*/ 411480 w 691896"/>
                <a:gd name="connsiteY8" fmla="*/ 752856 h 868680"/>
                <a:gd name="connsiteX9" fmla="*/ 207264 w 691896"/>
                <a:gd name="connsiteY9" fmla="*/ 868680 h 868680"/>
                <a:gd name="connsiteX10" fmla="*/ 6096 w 691896"/>
                <a:gd name="connsiteY10" fmla="*/ 667512 h 868680"/>
                <a:gd name="connsiteX11" fmla="*/ 6096 w 691896"/>
                <a:gd name="connsiteY11" fmla="*/ 423672 h 868680"/>
                <a:gd name="connsiteX12" fmla="*/ 161544 w 691896"/>
                <a:gd name="connsiteY12" fmla="*/ 262128 h 868680"/>
                <a:gd name="connsiteX13" fmla="*/ 0 w 691896"/>
                <a:gd name="connsiteY13" fmla="*/ 109728 h 868680"/>
                <a:gd name="connsiteX14" fmla="*/ 88392 w 691896"/>
                <a:gd name="connsiteY14" fmla="*/ 9144 h 868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91896" h="868680">
                  <a:moveTo>
                    <a:pt x="88392" y="9144"/>
                  </a:moveTo>
                  <a:lnTo>
                    <a:pt x="158496" y="67056"/>
                  </a:lnTo>
                  <a:lnTo>
                    <a:pt x="368808" y="67056"/>
                  </a:lnTo>
                  <a:lnTo>
                    <a:pt x="487680" y="0"/>
                  </a:lnTo>
                  <a:lnTo>
                    <a:pt x="624840" y="149352"/>
                  </a:lnTo>
                  <a:lnTo>
                    <a:pt x="624840" y="637032"/>
                  </a:lnTo>
                  <a:lnTo>
                    <a:pt x="691896" y="707136"/>
                  </a:lnTo>
                  <a:lnTo>
                    <a:pt x="542544" y="862584"/>
                  </a:lnTo>
                  <a:lnTo>
                    <a:pt x="411480" y="752856"/>
                  </a:lnTo>
                  <a:lnTo>
                    <a:pt x="207264" y="868680"/>
                  </a:lnTo>
                  <a:lnTo>
                    <a:pt x="6096" y="667512"/>
                  </a:lnTo>
                  <a:lnTo>
                    <a:pt x="6096" y="423672"/>
                  </a:lnTo>
                  <a:lnTo>
                    <a:pt x="161544" y="262128"/>
                  </a:lnTo>
                  <a:lnTo>
                    <a:pt x="0" y="109728"/>
                  </a:lnTo>
                  <a:lnTo>
                    <a:pt x="88392" y="9144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Freeform 9">
              <a:extLst>
                <a:ext uri="{FF2B5EF4-FFF2-40B4-BE49-F238E27FC236}">
                  <a16:creationId xmlns:a16="http://schemas.microsoft.com/office/drawing/2014/main" id="{288E7677-459E-0F42-F161-4F5D95BE60BA}"/>
                </a:ext>
              </a:extLst>
            </xdr:cNvPr>
            <xdr:cNvSpPr/>
          </xdr:nvSpPr>
          <xdr:spPr>
            <a:xfrm>
              <a:off x="-2630194" y="3391452"/>
              <a:ext cx="68862" cy="124076"/>
            </a:xfrm>
            <a:custGeom>
              <a:avLst/>
              <a:gdLst>
                <a:gd name="connsiteX0" fmla="*/ 0 w 338328"/>
                <a:gd name="connsiteY0" fmla="*/ 33528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03632 w 338328"/>
                <a:gd name="connsiteY10" fmla="*/ 6096 h 609600"/>
                <a:gd name="connsiteX11" fmla="*/ 0 w 338328"/>
                <a:gd name="connsiteY11" fmla="*/ 33528 h 609600"/>
                <a:gd name="connsiteX0" fmla="*/ 0 w 338328"/>
                <a:gd name="connsiteY0" fmla="*/ 33528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8288 w 338328"/>
                <a:gd name="connsiteY10" fmla="*/ 6096 h 609600"/>
                <a:gd name="connsiteX11" fmla="*/ 0 w 338328"/>
                <a:gd name="connsiteY11" fmla="*/ 33528 h 609600"/>
                <a:gd name="connsiteX0" fmla="*/ 0 w 338328"/>
                <a:gd name="connsiteY0" fmla="*/ 24384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8288 w 338328"/>
                <a:gd name="connsiteY10" fmla="*/ 6096 h 609600"/>
                <a:gd name="connsiteX11" fmla="*/ 0 w 338328"/>
                <a:gd name="connsiteY11" fmla="*/ 24384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38328" h="609600">
                  <a:moveTo>
                    <a:pt x="0" y="24384"/>
                  </a:moveTo>
                  <a:lnTo>
                    <a:pt x="228600" y="249936"/>
                  </a:lnTo>
                  <a:lnTo>
                    <a:pt x="179832" y="280416"/>
                  </a:lnTo>
                  <a:lnTo>
                    <a:pt x="82296" y="182880"/>
                  </a:lnTo>
                  <a:lnTo>
                    <a:pt x="51816" y="204216"/>
                  </a:lnTo>
                  <a:lnTo>
                    <a:pt x="51816" y="469392"/>
                  </a:lnTo>
                  <a:lnTo>
                    <a:pt x="198120" y="609600"/>
                  </a:lnTo>
                  <a:lnTo>
                    <a:pt x="338328" y="527304"/>
                  </a:lnTo>
                  <a:lnTo>
                    <a:pt x="338328" y="97536"/>
                  </a:lnTo>
                  <a:lnTo>
                    <a:pt x="231648" y="0"/>
                  </a:lnTo>
                  <a:lnTo>
                    <a:pt x="18288" y="6096"/>
                  </a:lnTo>
                  <a:lnTo>
                    <a:pt x="0" y="24384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1" name="Freeform 10">
              <a:extLst>
                <a:ext uri="{FF2B5EF4-FFF2-40B4-BE49-F238E27FC236}">
                  <a16:creationId xmlns:a16="http://schemas.microsoft.com/office/drawing/2014/main" id="{AAF02274-996B-D485-1085-C36B5377E593}"/>
                </a:ext>
              </a:extLst>
            </xdr:cNvPr>
            <xdr:cNvSpPr/>
          </xdr:nvSpPr>
          <xdr:spPr>
            <a:xfrm>
              <a:off x="-2465793" y="3369738"/>
              <a:ext cx="161919" cy="173086"/>
            </a:xfrm>
            <a:custGeom>
              <a:avLst/>
              <a:gdLst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58496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76784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73736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795528" h="850392">
                  <a:moveTo>
                    <a:pt x="0" y="161544"/>
                  </a:moveTo>
                  <a:lnTo>
                    <a:pt x="73152" y="161544"/>
                  </a:lnTo>
                  <a:lnTo>
                    <a:pt x="112776" y="213360"/>
                  </a:lnTo>
                  <a:lnTo>
                    <a:pt x="112776" y="621792"/>
                  </a:lnTo>
                  <a:lnTo>
                    <a:pt x="42672" y="694944"/>
                  </a:lnTo>
                  <a:lnTo>
                    <a:pt x="201168" y="850392"/>
                  </a:lnTo>
                  <a:lnTo>
                    <a:pt x="356616" y="688848"/>
                  </a:lnTo>
                  <a:lnTo>
                    <a:pt x="274320" y="612648"/>
                  </a:lnTo>
                  <a:lnTo>
                    <a:pt x="274320" y="173736"/>
                  </a:lnTo>
                  <a:lnTo>
                    <a:pt x="426720" y="115824"/>
                  </a:lnTo>
                  <a:lnTo>
                    <a:pt x="566928" y="213360"/>
                  </a:lnTo>
                  <a:lnTo>
                    <a:pt x="566928" y="627888"/>
                  </a:lnTo>
                  <a:lnTo>
                    <a:pt x="499872" y="707136"/>
                  </a:lnTo>
                  <a:lnTo>
                    <a:pt x="640080" y="847344"/>
                  </a:lnTo>
                  <a:lnTo>
                    <a:pt x="795528" y="691896"/>
                  </a:lnTo>
                  <a:lnTo>
                    <a:pt x="737616" y="633984"/>
                  </a:lnTo>
                  <a:lnTo>
                    <a:pt x="737616" y="128016"/>
                  </a:lnTo>
                  <a:lnTo>
                    <a:pt x="536448" y="6096"/>
                  </a:lnTo>
                  <a:lnTo>
                    <a:pt x="262128" y="112776"/>
                  </a:lnTo>
                  <a:lnTo>
                    <a:pt x="143256" y="0"/>
                  </a:lnTo>
                  <a:lnTo>
                    <a:pt x="0" y="161544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2" name="Freeform 11">
              <a:extLst>
                <a:ext uri="{FF2B5EF4-FFF2-40B4-BE49-F238E27FC236}">
                  <a16:creationId xmlns:a16="http://schemas.microsoft.com/office/drawing/2014/main" id="{36ED0AD5-22FE-D480-273F-CAA336C75815}"/>
                </a:ext>
              </a:extLst>
            </xdr:cNvPr>
            <xdr:cNvSpPr/>
          </xdr:nvSpPr>
          <xdr:spPr>
            <a:xfrm>
              <a:off x="-2246799" y="3369934"/>
              <a:ext cx="130280" cy="251874"/>
            </a:xfrm>
            <a:custGeom>
              <a:avLst/>
              <a:gdLst>
                <a:gd name="connsiteX0" fmla="*/ 30480 w 640080"/>
                <a:gd name="connsiteY0" fmla="*/ 185928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24384 w 640080"/>
                <a:gd name="connsiteY17" fmla="*/ 643128 h 1237488"/>
                <a:gd name="connsiteX18" fmla="*/ 30480 w 640080"/>
                <a:gd name="connsiteY18" fmla="*/ 185928 h 1237488"/>
                <a:gd name="connsiteX0" fmla="*/ 6096 w 640080"/>
                <a:gd name="connsiteY0" fmla="*/ 179832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24384 w 640080"/>
                <a:gd name="connsiteY17" fmla="*/ 643128 h 1237488"/>
                <a:gd name="connsiteX18" fmla="*/ 6096 w 640080"/>
                <a:gd name="connsiteY18" fmla="*/ 179832 h 1237488"/>
                <a:gd name="connsiteX0" fmla="*/ 6096 w 640080"/>
                <a:gd name="connsiteY0" fmla="*/ 179832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9144 w 640080"/>
                <a:gd name="connsiteY17" fmla="*/ 643128 h 1237488"/>
                <a:gd name="connsiteX18" fmla="*/ 6096 w 640080"/>
                <a:gd name="connsiteY18" fmla="*/ 179832 h 12374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640080" h="1237488">
                  <a:moveTo>
                    <a:pt x="6096" y="179832"/>
                  </a:moveTo>
                  <a:lnTo>
                    <a:pt x="438912" y="0"/>
                  </a:lnTo>
                  <a:lnTo>
                    <a:pt x="640080" y="195072"/>
                  </a:lnTo>
                  <a:lnTo>
                    <a:pt x="640080" y="932688"/>
                  </a:lnTo>
                  <a:lnTo>
                    <a:pt x="576072" y="1054608"/>
                  </a:lnTo>
                  <a:lnTo>
                    <a:pt x="515112" y="1121664"/>
                  </a:lnTo>
                  <a:lnTo>
                    <a:pt x="387096" y="1182624"/>
                  </a:lnTo>
                  <a:lnTo>
                    <a:pt x="268224" y="1182624"/>
                  </a:lnTo>
                  <a:lnTo>
                    <a:pt x="158496" y="1237488"/>
                  </a:lnTo>
                  <a:lnTo>
                    <a:pt x="0" y="1133856"/>
                  </a:lnTo>
                  <a:lnTo>
                    <a:pt x="158496" y="1042416"/>
                  </a:lnTo>
                  <a:lnTo>
                    <a:pt x="277368" y="1109472"/>
                  </a:lnTo>
                  <a:lnTo>
                    <a:pt x="387096" y="1109472"/>
                  </a:lnTo>
                  <a:lnTo>
                    <a:pt x="417576" y="1057656"/>
                  </a:lnTo>
                  <a:lnTo>
                    <a:pt x="472440" y="957072"/>
                  </a:lnTo>
                  <a:lnTo>
                    <a:pt x="472440" y="746760"/>
                  </a:lnTo>
                  <a:lnTo>
                    <a:pt x="213360" y="835152"/>
                  </a:lnTo>
                  <a:lnTo>
                    <a:pt x="9144" y="643128"/>
                  </a:lnTo>
                  <a:lnTo>
                    <a:pt x="6096" y="179832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3" name="Freeform 12">
              <a:extLst>
                <a:ext uri="{FF2B5EF4-FFF2-40B4-BE49-F238E27FC236}">
                  <a16:creationId xmlns:a16="http://schemas.microsoft.com/office/drawing/2014/main" id="{EC679233-9AE9-5CA3-EBA6-6DE70CE530C9}"/>
                </a:ext>
              </a:extLst>
            </xdr:cNvPr>
            <xdr:cNvSpPr/>
          </xdr:nvSpPr>
          <xdr:spPr>
            <a:xfrm>
              <a:off x="-2210817" y="3391452"/>
              <a:ext cx="58316" cy="127178"/>
            </a:xfrm>
            <a:custGeom>
              <a:avLst/>
              <a:gdLst>
                <a:gd name="connsiteX0" fmla="*/ 0 w 286512"/>
                <a:gd name="connsiteY0" fmla="*/ 57912 h 624840"/>
                <a:gd name="connsiteX1" fmla="*/ 137160 w 286512"/>
                <a:gd name="connsiteY1" fmla="*/ 0 h 624840"/>
                <a:gd name="connsiteX2" fmla="*/ 286512 w 286512"/>
                <a:gd name="connsiteY2" fmla="*/ 146304 h 624840"/>
                <a:gd name="connsiteX3" fmla="*/ 286512 w 286512"/>
                <a:gd name="connsiteY3" fmla="*/ 563880 h 624840"/>
                <a:gd name="connsiteX4" fmla="*/ 164592 w 286512"/>
                <a:gd name="connsiteY4" fmla="*/ 624840 h 624840"/>
                <a:gd name="connsiteX5" fmla="*/ 15240 w 286512"/>
                <a:gd name="connsiteY5" fmla="*/ 466344 h 624840"/>
                <a:gd name="connsiteX6" fmla="*/ 0 w 286512"/>
                <a:gd name="connsiteY6" fmla="*/ 57912 h 6248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6512" h="624840">
                  <a:moveTo>
                    <a:pt x="0" y="57912"/>
                  </a:moveTo>
                  <a:lnTo>
                    <a:pt x="137160" y="0"/>
                  </a:lnTo>
                  <a:lnTo>
                    <a:pt x="286512" y="146304"/>
                  </a:lnTo>
                  <a:lnTo>
                    <a:pt x="286512" y="563880"/>
                  </a:lnTo>
                  <a:lnTo>
                    <a:pt x="164592" y="624840"/>
                  </a:lnTo>
                  <a:lnTo>
                    <a:pt x="15240" y="466344"/>
                  </a:lnTo>
                  <a:lnTo>
                    <a:pt x="0" y="57912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4" name="Freeform 13">
              <a:extLst>
                <a:ext uri="{FF2B5EF4-FFF2-40B4-BE49-F238E27FC236}">
                  <a16:creationId xmlns:a16="http://schemas.microsoft.com/office/drawing/2014/main" id="{8287CF80-7B12-3EBF-4704-65DE7EBF55CD}"/>
                </a:ext>
              </a:extLst>
            </xdr:cNvPr>
            <xdr:cNvSpPr/>
          </xdr:nvSpPr>
          <xdr:spPr>
            <a:xfrm>
              <a:off x="-2016017" y="3339960"/>
              <a:ext cx="137724" cy="195420"/>
            </a:xfrm>
            <a:custGeom>
              <a:avLst/>
              <a:gdLst>
                <a:gd name="connsiteX0" fmla="*/ 0 w 676656"/>
                <a:gd name="connsiteY0" fmla="*/ 0 h 960120"/>
                <a:gd name="connsiteX1" fmla="*/ 676656 w 676656"/>
                <a:gd name="connsiteY1" fmla="*/ 0 h 960120"/>
                <a:gd name="connsiteX2" fmla="*/ 676656 w 676656"/>
                <a:gd name="connsiteY2" fmla="*/ 240792 h 960120"/>
                <a:gd name="connsiteX3" fmla="*/ 475488 w 676656"/>
                <a:gd name="connsiteY3" fmla="*/ 240792 h 960120"/>
                <a:gd name="connsiteX4" fmla="*/ 475488 w 676656"/>
                <a:gd name="connsiteY4" fmla="*/ 960120 h 960120"/>
                <a:gd name="connsiteX5" fmla="*/ 195072 w 676656"/>
                <a:gd name="connsiteY5" fmla="*/ 960120 h 960120"/>
                <a:gd name="connsiteX6" fmla="*/ 195072 w 676656"/>
                <a:gd name="connsiteY6" fmla="*/ 237744 h 960120"/>
                <a:gd name="connsiteX7" fmla="*/ 3048 w 676656"/>
                <a:gd name="connsiteY7" fmla="*/ 237744 h 960120"/>
                <a:gd name="connsiteX8" fmla="*/ 0 w 676656"/>
                <a:gd name="connsiteY8" fmla="*/ 0 h 9601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76656" h="960120">
                  <a:moveTo>
                    <a:pt x="0" y="0"/>
                  </a:moveTo>
                  <a:lnTo>
                    <a:pt x="676656" y="0"/>
                  </a:lnTo>
                  <a:lnTo>
                    <a:pt x="676656" y="240792"/>
                  </a:lnTo>
                  <a:lnTo>
                    <a:pt x="475488" y="240792"/>
                  </a:lnTo>
                  <a:lnTo>
                    <a:pt x="475488" y="960120"/>
                  </a:lnTo>
                  <a:lnTo>
                    <a:pt x="195072" y="960120"/>
                  </a:lnTo>
                  <a:lnTo>
                    <a:pt x="195072" y="237744"/>
                  </a:lnTo>
                  <a:lnTo>
                    <a:pt x="3048" y="23774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5" name="Freeform 18">
              <a:extLst>
                <a:ext uri="{FF2B5EF4-FFF2-40B4-BE49-F238E27FC236}">
                  <a16:creationId xmlns:a16="http://schemas.microsoft.com/office/drawing/2014/main" id="{DA5D82C7-860C-AE4B-46BC-65657E219873}"/>
                </a:ext>
              </a:extLst>
            </xdr:cNvPr>
            <xdr:cNvSpPr/>
          </xdr:nvSpPr>
          <xdr:spPr>
            <a:xfrm>
              <a:off x="-1476629" y="3339021"/>
              <a:ext cx="137724" cy="195420"/>
            </a:xfrm>
            <a:custGeom>
              <a:avLst/>
              <a:gdLst>
                <a:gd name="connsiteX0" fmla="*/ 0 w 676656"/>
                <a:gd name="connsiteY0" fmla="*/ 0 h 960120"/>
                <a:gd name="connsiteX1" fmla="*/ 676656 w 676656"/>
                <a:gd name="connsiteY1" fmla="*/ 0 h 960120"/>
                <a:gd name="connsiteX2" fmla="*/ 676656 w 676656"/>
                <a:gd name="connsiteY2" fmla="*/ 240792 h 960120"/>
                <a:gd name="connsiteX3" fmla="*/ 475488 w 676656"/>
                <a:gd name="connsiteY3" fmla="*/ 240792 h 960120"/>
                <a:gd name="connsiteX4" fmla="*/ 475488 w 676656"/>
                <a:gd name="connsiteY4" fmla="*/ 960120 h 960120"/>
                <a:gd name="connsiteX5" fmla="*/ 195072 w 676656"/>
                <a:gd name="connsiteY5" fmla="*/ 960120 h 960120"/>
                <a:gd name="connsiteX6" fmla="*/ 195072 w 676656"/>
                <a:gd name="connsiteY6" fmla="*/ 237744 h 960120"/>
                <a:gd name="connsiteX7" fmla="*/ 3048 w 676656"/>
                <a:gd name="connsiteY7" fmla="*/ 237744 h 960120"/>
                <a:gd name="connsiteX8" fmla="*/ 0 w 676656"/>
                <a:gd name="connsiteY8" fmla="*/ 0 h 9601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76656" h="960120">
                  <a:moveTo>
                    <a:pt x="0" y="0"/>
                  </a:moveTo>
                  <a:lnTo>
                    <a:pt x="676656" y="0"/>
                  </a:lnTo>
                  <a:lnTo>
                    <a:pt x="676656" y="240792"/>
                  </a:lnTo>
                  <a:lnTo>
                    <a:pt x="475488" y="240792"/>
                  </a:lnTo>
                  <a:lnTo>
                    <a:pt x="475488" y="960120"/>
                  </a:lnTo>
                  <a:lnTo>
                    <a:pt x="195072" y="960120"/>
                  </a:lnTo>
                  <a:lnTo>
                    <a:pt x="195072" y="237744"/>
                  </a:lnTo>
                  <a:lnTo>
                    <a:pt x="3048" y="23774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F7FC7B2F-355F-DBD6-D4FE-E118F39FACC5}"/>
                </a:ext>
              </a:extLst>
            </xdr:cNvPr>
            <xdr:cNvSpPr/>
          </xdr:nvSpPr>
          <xdr:spPr>
            <a:xfrm>
              <a:off x="-1326465" y="3338227"/>
              <a:ext cx="61263" cy="199715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BBB9AEA4-B722-EEA4-95A4-E9C941C12790}"/>
                </a:ext>
              </a:extLst>
            </xdr:cNvPr>
            <xdr:cNvSpPr/>
          </xdr:nvSpPr>
          <xdr:spPr>
            <a:xfrm>
              <a:off x="-1222552" y="3338227"/>
              <a:ext cx="61263" cy="199715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FA192CE8-BD47-A7CA-40C9-608EBE4EAC3C}"/>
                </a:ext>
              </a:extLst>
            </xdr:cNvPr>
            <xdr:cNvSpPr/>
          </xdr:nvSpPr>
          <xdr:spPr>
            <a:xfrm>
              <a:off x="-1274509" y="3414736"/>
              <a:ext cx="61263" cy="43991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33FC9380-25E8-BD9A-C1A3-7AF03B8D051D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-2632874" y="3112990"/>
              <a:ext cx="311910" cy="184253"/>
              <a:chOff x="1178011" y="392995"/>
              <a:chExt cx="10352959" cy="6115744"/>
            </a:xfrm>
          </xdr:grpSpPr>
          <xdr:sp macro="" textlink="">
            <xdr:nvSpPr>
              <xdr:cNvPr id="62" name="Freeform 23">
                <a:extLst>
                  <a:ext uri="{FF2B5EF4-FFF2-40B4-BE49-F238E27FC236}">
                    <a16:creationId xmlns:a16="http://schemas.microsoft.com/office/drawing/2014/main" id="{AAA83F6F-7E64-26BF-4B09-B0ACEA4C5465}"/>
                  </a:ext>
                </a:extLst>
              </xdr:cNvPr>
              <xdr:cNvSpPr/>
            </xdr:nvSpPr>
            <xdr:spPr>
              <a:xfrm>
                <a:off x="1178011" y="392995"/>
                <a:ext cx="10352959" cy="6115744"/>
              </a:xfrm>
              <a:custGeom>
                <a:avLst/>
                <a:gdLst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59906 w 5078345"/>
                  <a:gd name="connsiteY27" fmla="*/ 315722 h 2927868"/>
                  <a:gd name="connsiteX28" fmla="*/ 1280756 w 5078345"/>
                  <a:gd name="connsiteY28" fmla="*/ 991842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59906 w 5078345"/>
                  <a:gd name="connsiteY27" fmla="*/ 315722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15228 w 5078345"/>
                  <a:gd name="connsiteY27" fmla="*/ 336571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15228 w 5078345"/>
                  <a:gd name="connsiteY27" fmla="*/ 309765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22507 h 2939782"/>
                  <a:gd name="connsiteX1" fmla="*/ 0 w 5078345"/>
                  <a:gd name="connsiteY1" fmla="*/ 819088 h 2939782"/>
                  <a:gd name="connsiteX2" fmla="*/ 32764 w 5078345"/>
                  <a:gd name="connsiteY2" fmla="*/ 2061124 h 2939782"/>
                  <a:gd name="connsiteX3" fmla="*/ 518259 w 5078345"/>
                  <a:gd name="connsiteY3" fmla="*/ 2221963 h 2939782"/>
                  <a:gd name="connsiteX4" fmla="*/ 908443 w 5078345"/>
                  <a:gd name="connsiteY4" fmla="*/ 1861564 h 2939782"/>
                  <a:gd name="connsiteX5" fmla="*/ 1218207 w 5078345"/>
                  <a:gd name="connsiteY5" fmla="*/ 1819865 h 2939782"/>
                  <a:gd name="connsiteX6" fmla="*/ 2466199 w 5078345"/>
                  <a:gd name="connsiteY6" fmla="*/ 2570447 h 2939782"/>
                  <a:gd name="connsiteX7" fmla="*/ 3249545 w 5078345"/>
                  <a:gd name="connsiteY7" fmla="*/ 2939782 h 2939782"/>
                  <a:gd name="connsiteX8" fmla="*/ 3431234 w 5078345"/>
                  <a:gd name="connsiteY8" fmla="*/ 2895104 h 2939782"/>
                  <a:gd name="connsiteX9" fmla="*/ 3869074 w 5078345"/>
                  <a:gd name="connsiteY9" fmla="*/ 2731286 h 2939782"/>
                  <a:gd name="connsiteX10" fmla="*/ 4357548 w 5078345"/>
                  <a:gd name="connsiteY10" fmla="*/ 2436415 h 2939782"/>
                  <a:gd name="connsiteX11" fmla="*/ 5012818 w 5078345"/>
                  <a:gd name="connsiteY11" fmla="*/ 1897306 h 2939782"/>
                  <a:gd name="connsiteX12" fmla="*/ 5048560 w 5078345"/>
                  <a:gd name="connsiteY12" fmla="*/ 1587542 h 2939782"/>
                  <a:gd name="connsiteX13" fmla="*/ 5078345 w 5078345"/>
                  <a:gd name="connsiteY13" fmla="*/ 1533929 h 2939782"/>
                  <a:gd name="connsiteX14" fmla="*/ 5057496 w 5078345"/>
                  <a:gd name="connsiteY14" fmla="*/ 908443 h 2939782"/>
                  <a:gd name="connsiteX15" fmla="*/ 4738796 w 5078345"/>
                  <a:gd name="connsiteY15" fmla="*/ 378270 h 2939782"/>
                  <a:gd name="connsiteX16" fmla="*/ 4443924 w 5078345"/>
                  <a:gd name="connsiteY16" fmla="*/ 151904 h 2939782"/>
                  <a:gd name="connsiteX17" fmla="*/ 4408182 w 5078345"/>
                  <a:gd name="connsiteY17" fmla="*/ 175732 h 2939782"/>
                  <a:gd name="connsiteX18" fmla="*/ 4363505 w 5078345"/>
                  <a:gd name="connsiteY18" fmla="*/ 369335 h 2939782"/>
                  <a:gd name="connsiteX19" fmla="*/ 4357548 w 5078345"/>
                  <a:gd name="connsiteY19" fmla="*/ 431883 h 2939782"/>
                  <a:gd name="connsiteX20" fmla="*/ 4372440 w 5078345"/>
                  <a:gd name="connsiteY20" fmla="*/ 673142 h 2939782"/>
                  <a:gd name="connsiteX21" fmla="*/ 4080547 w 5078345"/>
                  <a:gd name="connsiteY21" fmla="*/ 285937 h 2939782"/>
                  <a:gd name="connsiteX22" fmla="*/ 3630794 w 5078345"/>
                  <a:gd name="connsiteY22" fmla="*/ 11914 h 2939782"/>
                  <a:gd name="connsiteX23" fmla="*/ 3052964 w 5078345"/>
                  <a:gd name="connsiteY23" fmla="*/ 50635 h 2939782"/>
                  <a:gd name="connsiteX24" fmla="*/ 2296425 w 5078345"/>
                  <a:gd name="connsiteY24" fmla="*/ 422948 h 2939782"/>
                  <a:gd name="connsiteX25" fmla="*/ 2186220 w 5078345"/>
                  <a:gd name="connsiteY25" fmla="*/ 327636 h 2939782"/>
                  <a:gd name="connsiteX26" fmla="*/ 1697746 w 5078345"/>
                  <a:gd name="connsiteY26" fmla="*/ 0 h 2939782"/>
                  <a:gd name="connsiteX27" fmla="*/ 1215228 w 5078345"/>
                  <a:gd name="connsiteY27" fmla="*/ 321679 h 2939782"/>
                  <a:gd name="connsiteX28" fmla="*/ 1245014 w 5078345"/>
                  <a:gd name="connsiteY28" fmla="*/ 979928 h 2939782"/>
                  <a:gd name="connsiteX29" fmla="*/ 1167573 w 5078345"/>
                  <a:gd name="connsiteY29" fmla="*/ 1125874 h 2939782"/>
                  <a:gd name="connsiteX30" fmla="*/ 402098 w 5078345"/>
                  <a:gd name="connsiteY30" fmla="*/ 622507 h 2939782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52964 w 5078345"/>
                  <a:gd name="connsiteY23" fmla="*/ 83398 h 2972545"/>
                  <a:gd name="connsiteX24" fmla="*/ 2296425 w 5078345"/>
                  <a:gd name="connsiteY24" fmla="*/ 455711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52964 w 5078345"/>
                  <a:gd name="connsiteY23" fmla="*/ 83398 h 2972545"/>
                  <a:gd name="connsiteX24" fmla="*/ 2296425 w 5078345"/>
                  <a:gd name="connsiteY24" fmla="*/ 437840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49986 w 5078345"/>
                  <a:gd name="connsiteY23" fmla="*/ 74463 h 2972545"/>
                  <a:gd name="connsiteX24" fmla="*/ 2296425 w 5078345"/>
                  <a:gd name="connsiteY24" fmla="*/ 437840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57496"/>
                  <a:gd name="connsiteY0" fmla="*/ 655270 h 2972545"/>
                  <a:gd name="connsiteX1" fmla="*/ 0 w 5057496"/>
                  <a:gd name="connsiteY1" fmla="*/ 851851 h 2972545"/>
                  <a:gd name="connsiteX2" fmla="*/ 32764 w 5057496"/>
                  <a:gd name="connsiteY2" fmla="*/ 2093887 h 2972545"/>
                  <a:gd name="connsiteX3" fmla="*/ 518259 w 5057496"/>
                  <a:gd name="connsiteY3" fmla="*/ 2254726 h 2972545"/>
                  <a:gd name="connsiteX4" fmla="*/ 908443 w 5057496"/>
                  <a:gd name="connsiteY4" fmla="*/ 1894327 h 2972545"/>
                  <a:gd name="connsiteX5" fmla="*/ 1218207 w 5057496"/>
                  <a:gd name="connsiteY5" fmla="*/ 1852628 h 2972545"/>
                  <a:gd name="connsiteX6" fmla="*/ 2466199 w 5057496"/>
                  <a:gd name="connsiteY6" fmla="*/ 2603210 h 2972545"/>
                  <a:gd name="connsiteX7" fmla="*/ 3249545 w 5057496"/>
                  <a:gd name="connsiteY7" fmla="*/ 2972545 h 2972545"/>
                  <a:gd name="connsiteX8" fmla="*/ 3431234 w 5057496"/>
                  <a:gd name="connsiteY8" fmla="*/ 2927867 h 2972545"/>
                  <a:gd name="connsiteX9" fmla="*/ 3869074 w 5057496"/>
                  <a:gd name="connsiteY9" fmla="*/ 2764049 h 2972545"/>
                  <a:gd name="connsiteX10" fmla="*/ 4357548 w 5057496"/>
                  <a:gd name="connsiteY10" fmla="*/ 2469178 h 2972545"/>
                  <a:gd name="connsiteX11" fmla="*/ 5012818 w 5057496"/>
                  <a:gd name="connsiteY11" fmla="*/ 1930069 h 2972545"/>
                  <a:gd name="connsiteX12" fmla="*/ 5048560 w 5057496"/>
                  <a:gd name="connsiteY12" fmla="*/ 1620305 h 2972545"/>
                  <a:gd name="connsiteX13" fmla="*/ 5057496 w 5057496"/>
                  <a:gd name="connsiteY13" fmla="*/ 941206 h 2972545"/>
                  <a:gd name="connsiteX14" fmla="*/ 4738796 w 5057496"/>
                  <a:gd name="connsiteY14" fmla="*/ 411033 h 2972545"/>
                  <a:gd name="connsiteX15" fmla="*/ 4443924 w 5057496"/>
                  <a:gd name="connsiteY15" fmla="*/ 184667 h 2972545"/>
                  <a:gd name="connsiteX16" fmla="*/ 4408182 w 5057496"/>
                  <a:gd name="connsiteY16" fmla="*/ 208495 h 2972545"/>
                  <a:gd name="connsiteX17" fmla="*/ 4363505 w 5057496"/>
                  <a:gd name="connsiteY17" fmla="*/ 402098 h 2972545"/>
                  <a:gd name="connsiteX18" fmla="*/ 4357548 w 5057496"/>
                  <a:gd name="connsiteY18" fmla="*/ 464646 h 2972545"/>
                  <a:gd name="connsiteX19" fmla="*/ 4372440 w 5057496"/>
                  <a:gd name="connsiteY19" fmla="*/ 705905 h 2972545"/>
                  <a:gd name="connsiteX20" fmla="*/ 4080547 w 5057496"/>
                  <a:gd name="connsiteY20" fmla="*/ 318700 h 2972545"/>
                  <a:gd name="connsiteX21" fmla="*/ 3630794 w 5057496"/>
                  <a:gd name="connsiteY21" fmla="*/ 44677 h 2972545"/>
                  <a:gd name="connsiteX22" fmla="*/ 3049986 w 5057496"/>
                  <a:gd name="connsiteY22" fmla="*/ 74463 h 2972545"/>
                  <a:gd name="connsiteX23" fmla="*/ 2296425 w 5057496"/>
                  <a:gd name="connsiteY23" fmla="*/ 437840 h 2972545"/>
                  <a:gd name="connsiteX24" fmla="*/ 2186220 w 5057496"/>
                  <a:gd name="connsiteY24" fmla="*/ 360399 h 2972545"/>
                  <a:gd name="connsiteX25" fmla="*/ 1709660 w 5057496"/>
                  <a:gd name="connsiteY25" fmla="*/ 0 h 2972545"/>
                  <a:gd name="connsiteX26" fmla="*/ 1215228 w 5057496"/>
                  <a:gd name="connsiteY26" fmla="*/ 354442 h 2972545"/>
                  <a:gd name="connsiteX27" fmla="*/ 1245014 w 5057496"/>
                  <a:gd name="connsiteY27" fmla="*/ 1012691 h 2972545"/>
                  <a:gd name="connsiteX28" fmla="*/ 1167573 w 5057496"/>
                  <a:gd name="connsiteY28" fmla="*/ 1158637 h 2972545"/>
                  <a:gd name="connsiteX29" fmla="*/ 402098 w 5057496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12818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57496 w 5099195"/>
                  <a:gd name="connsiteY13" fmla="*/ 941206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12818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510877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0139 w 5099195"/>
                  <a:gd name="connsiteY9" fmla="*/ 2781920 h 2972545"/>
                  <a:gd name="connsiteX10" fmla="*/ 4357548 w 5099195"/>
                  <a:gd name="connsiteY10" fmla="*/ 2510877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8207 w 5099195"/>
                  <a:gd name="connsiteY5" fmla="*/ 1852628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8207 w 5099195"/>
                  <a:gd name="connsiteY5" fmla="*/ 1852628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5228 w 5099195"/>
                  <a:gd name="connsiteY5" fmla="*/ 1879435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5228 w 5099195"/>
                  <a:gd name="connsiteY5" fmla="*/ 1879435 h 2981481"/>
                  <a:gd name="connsiteX6" fmla="*/ 2448328 w 5099195"/>
                  <a:gd name="connsiteY6" fmla="*/ 2621081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86377 w 5152808"/>
                  <a:gd name="connsiteY2" fmla="*/ 2093887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17871 w 5152808"/>
                  <a:gd name="connsiteY2" fmla="*/ 2078995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77442 w 5152808"/>
                  <a:gd name="connsiteY2" fmla="*/ 2073038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59571 w 5152808"/>
                  <a:gd name="connsiteY2" fmla="*/ 2073038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46775 w 5143872"/>
                  <a:gd name="connsiteY0" fmla="*/ 655270 h 2981481"/>
                  <a:gd name="connsiteX1" fmla="*/ 0 w 5143872"/>
                  <a:gd name="connsiteY1" fmla="*/ 875679 h 2981481"/>
                  <a:gd name="connsiteX2" fmla="*/ 50635 w 5143872"/>
                  <a:gd name="connsiteY2" fmla="*/ 2073038 h 2981481"/>
                  <a:gd name="connsiteX3" fmla="*/ 562936 w 5143872"/>
                  <a:gd name="connsiteY3" fmla="*/ 2254726 h 2981481"/>
                  <a:gd name="connsiteX4" fmla="*/ 953120 w 5143872"/>
                  <a:gd name="connsiteY4" fmla="*/ 1894327 h 2981481"/>
                  <a:gd name="connsiteX5" fmla="*/ 1259905 w 5143872"/>
                  <a:gd name="connsiteY5" fmla="*/ 1879435 h 2981481"/>
                  <a:gd name="connsiteX6" fmla="*/ 2493005 w 5143872"/>
                  <a:gd name="connsiteY6" fmla="*/ 2621081 h 2981481"/>
                  <a:gd name="connsiteX7" fmla="*/ 3240609 w 5143872"/>
                  <a:gd name="connsiteY7" fmla="*/ 2981481 h 2981481"/>
                  <a:gd name="connsiteX8" fmla="*/ 3475911 w 5143872"/>
                  <a:gd name="connsiteY8" fmla="*/ 2927867 h 2981481"/>
                  <a:gd name="connsiteX9" fmla="*/ 3904816 w 5143872"/>
                  <a:gd name="connsiteY9" fmla="*/ 2781920 h 2981481"/>
                  <a:gd name="connsiteX10" fmla="*/ 4402225 w 5143872"/>
                  <a:gd name="connsiteY10" fmla="*/ 2510877 h 2981481"/>
                  <a:gd name="connsiteX11" fmla="*/ 5084301 w 5143872"/>
                  <a:gd name="connsiteY11" fmla="*/ 1930069 h 2981481"/>
                  <a:gd name="connsiteX12" fmla="*/ 5143872 w 5143872"/>
                  <a:gd name="connsiteY12" fmla="*/ 1623283 h 2981481"/>
                  <a:gd name="connsiteX13" fmla="*/ 5120044 w 5143872"/>
                  <a:gd name="connsiteY13" fmla="*/ 914399 h 2981481"/>
                  <a:gd name="connsiteX14" fmla="*/ 4783473 w 5143872"/>
                  <a:gd name="connsiteY14" fmla="*/ 411033 h 2981481"/>
                  <a:gd name="connsiteX15" fmla="*/ 4488601 w 5143872"/>
                  <a:gd name="connsiteY15" fmla="*/ 184667 h 2981481"/>
                  <a:gd name="connsiteX16" fmla="*/ 4452859 w 5143872"/>
                  <a:gd name="connsiteY16" fmla="*/ 208495 h 2981481"/>
                  <a:gd name="connsiteX17" fmla="*/ 4408182 w 5143872"/>
                  <a:gd name="connsiteY17" fmla="*/ 402098 h 2981481"/>
                  <a:gd name="connsiteX18" fmla="*/ 4402225 w 5143872"/>
                  <a:gd name="connsiteY18" fmla="*/ 464646 h 2981481"/>
                  <a:gd name="connsiteX19" fmla="*/ 4417117 w 5143872"/>
                  <a:gd name="connsiteY19" fmla="*/ 705905 h 2981481"/>
                  <a:gd name="connsiteX20" fmla="*/ 4125224 w 5143872"/>
                  <a:gd name="connsiteY20" fmla="*/ 318700 h 2981481"/>
                  <a:gd name="connsiteX21" fmla="*/ 3675471 w 5143872"/>
                  <a:gd name="connsiteY21" fmla="*/ 44677 h 2981481"/>
                  <a:gd name="connsiteX22" fmla="*/ 3094663 w 5143872"/>
                  <a:gd name="connsiteY22" fmla="*/ 74463 h 2981481"/>
                  <a:gd name="connsiteX23" fmla="*/ 2341102 w 5143872"/>
                  <a:gd name="connsiteY23" fmla="*/ 437840 h 2981481"/>
                  <a:gd name="connsiteX24" fmla="*/ 2230897 w 5143872"/>
                  <a:gd name="connsiteY24" fmla="*/ 360399 h 2981481"/>
                  <a:gd name="connsiteX25" fmla="*/ 1754337 w 5143872"/>
                  <a:gd name="connsiteY25" fmla="*/ 0 h 2981481"/>
                  <a:gd name="connsiteX26" fmla="*/ 1259905 w 5143872"/>
                  <a:gd name="connsiteY26" fmla="*/ 354442 h 2981481"/>
                  <a:gd name="connsiteX27" fmla="*/ 1289691 w 5143872"/>
                  <a:gd name="connsiteY27" fmla="*/ 1012691 h 2981481"/>
                  <a:gd name="connsiteX28" fmla="*/ 1212250 w 5143872"/>
                  <a:gd name="connsiteY28" fmla="*/ 1158637 h 2981481"/>
                  <a:gd name="connsiteX29" fmla="*/ 446775 w 5143872"/>
                  <a:gd name="connsiteY29" fmla="*/ 655270 h 2981481"/>
                  <a:gd name="connsiteX0" fmla="*/ 478348 w 5175445"/>
                  <a:gd name="connsiteY0" fmla="*/ 655270 h 2981481"/>
                  <a:gd name="connsiteX1" fmla="*/ 0 w 5175445"/>
                  <a:gd name="connsiteY1" fmla="*/ 806221 h 2981481"/>
                  <a:gd name="connsiteX2" fmla="*/ 82208 w 5175445"/>
                  <a:gd name="connsiteY2" fmla="*/ 2073038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478348 w 5175445"/>
                  <a:gd name="connsiteY29" fmla="*/ 655270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82208 w 5175445"/>
                  <a:gd name="connsiteY2" fmla="*/ 2073038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110982 w 5175445"/>
                  <a:gd name="connsiteY4" fmla="*/ 2235313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405139 w 5175445"/>
                  <a:gd name="connsiteY5" fmla="*/ 2258307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405139 w 5175445"/>
                  <a:gd name="connsiteY5" fmla="*/ 2258307 h 2981481"/>
                  <a:gd name="connsiteX6" fmla="*/ 2379343 w 5175445"/>
                  <a:gd name="connsiteY6" fmla="*/ 2835776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3253006"/>
                  <a:gd name="connsiteX1" fmla="*/ 0 w 5175445"/>
                  <a:gd name="connsiteY1" fmla="*/ 806221 h 3253006"/>
                  <a:gd name="connsiteX2" fmla="*/ 12748 w 5175445"/>
                  <a:gd name="connsiteY2" fmla="*/ 2376135 h 3253006"/>
                  <a:gd name="connsiteX3" fmla="*/ 790260 w 5175445"/>
                  <a:gd name="connsiteY3" fmla="*/ 2608341 h 3253006"/>
                  <a:gd name="connsiteX4" fmla="*/ 1085724 w 5175445"/>
                  <a:gd name="connsiteY4" fmla="*/ 2304773 h 3253006"/>
                  <a:gd name="connsiteX5" fmla="*/ 1405139 w 5175445"/>
                  <a:gd name="connsiteY5" fmla="*/ 2258307 h 3253006"/>
                  <a:gd name="connsiteX6" fmla="*/ 2379343 w 5175445"/>
                  <a:gd name="connsiteY6" fmla="*/ 2835776 h 3253006"/>
                  <a:gd name="connsiteX7" fmla="*/ 3411100 w 5175445"/>
                  <a:gd name="connsiteY7" fmla="*/ 3253006 h 3253006"/>
                  <a:gd name="connsiteX8" fmla="*/ 3507484 w 5175445"/>
                  <a:gd name="connsiteY8" fmla="*/ 2927867 h 3253006"/>
                  <a:gd name="connsiteX9" fmla="*/ 3936389 w 5175445"/>
                  <a:gd name="connsiteY9" fmla="*/ 2781920 h 3253006"/>
                  <a:gd name="connsiteX10" fmla="*/ 4433798 w 5175445"/>
                  <a:gd name="connsiteY10" fmla="*/ 2510877 h 3253006"/>
                  <a:gd name="connsiteX11" fmla="*/ 5115874 w 5175445"/>
                  <a:gd name="connsiteY11" fmla="*/ 1930069 h 3253006"/>
                  <a:gd name="connsiteX12" fmla="*/ 5175445 w 5175445"/>
                  <a:gd name="connsiteY12" fmla="*/ 1623283 h 3253006"/>
                  <a:gd name="connsiteX13" fmla="*/ 5151617 w 5175445"/>
                  <a:gd name="connsiteY13" fmla="*/ 914399 h 3253006"/>
                  <a:gd name="connsiteX14" fmla="*/ 4815046 w 5175445"/>
                  <a:gd name="connsiteY14" fmla="*/ 411033 h 3253006"/>
                  <a:gd name="connsiteX15" fmla="*/ 4520174 w 5175445"/>
                  <a:gd name="connsiteY15" fmla="*/ 184667 h 3253006"/>
                  <a:gd name="connsiteX16" fmla="*/ 4484432 w 5175445"/>
                  <a:gd name="connsiteY16" fmla="*/ 208495 h 3253006"/>
                  <a:gd name="connsiteX17" fmla="*/ 4439755 w 5175445"/>
                  <a:gd name="connsiteY17" fmla="*/ 402098 h 3253006"/>
                  <a:gd name="connsiteX18" fmla="*/ 4433798 w 5175445"/>
                  <a:gd name="connsiteY18" fmla="*/ 464646 h 3253006"/>
                  <a:gd name="connsiteX19" fmla="*/ 4448690 w 5175445"/>
                  <a:gd name="connsiteY19" fmla="*/ 705905 h 3253006"/>
                  <a:gd name="connsiteX20" fmla="*/ 4156797 w 5175445"/>
                  <a:gd name="connsiteY20" fmla="*/ 318700 h 3253006"/>
                  <a:gd name="connsiteX21" fmla="*/ 3707044 w 5175445"/>
                  <a:gd name="connsiteY21" fmla="*/ 44677 h 3253006"/>
                  <a:gd name="connsiteX22" fmla="*/ 3126236 w 5175445"/>
                  <a:gd name="connsiteY22" fmla="*/ 74463 h 3253006"/>
                  <a:gd name="connsiteX23" fmla="*/ 2372675 w 5175445"/>
                  <a:gd name="connsiteY23" fmla="*/ 437840 h 3253006"/>
                  <a:gd name="connsiteX24" fmla="*/ 2262470 w 5175445"/>
                  <a:gd name="connsiteY24" fmla="*/ 360399 h 3253006"/>
                  <a:gd name="connsiteX25" fmla="*/ 1785910 w 5175445"/>
                  <a:gd name="connsiteY25" fmla="*/ 0 h 3253006"/>
                  <a:gd name="connsiteX26" fmla="*/ 1291478 w 5175445"/>
                  <a:gd name="connsiteY26" fmla="*/ 354442 h 3253006"/>
                  <a:gd name="connsiteX27" fmla="*/ 1321264 w 5175445"/>
                  <a:gd name="connsiteY27" fmla="*/ 1012691 h 3253006"/>
                  <a:gd name="connsiteX28" fmla="*/ 1243823 w 5175445"/>
                  <a:gd name="connsiteY28" fmla="*/ 1158637 h 3253006"/>
                  <a:gd name="connsiteX29" fmla="*/ 610954 w 5175445"/>
                  <a:gd name="connsiteY29" fmla="*/ 617382 h 3253006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3936389 w 5175445"/>
                  <a:gd name="connsiteY9" fmla="*/ 2781920 h 3256221"/>
                  <a:gd name="connsiteX10" fmla="*/ 4433798 w 5175445"/>
                  <a:gd name="connsiteY10" fmla="*/ 2510877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4290003 w 5175445"/>
                  <a:gd name="connsiteY9" fmla="*/ 3028185 h 3256221"/>
                  <a:gd name="connsiteX10" fmla="*/ 4433798 w 5175445"/>
                  <a:gd name="connsiteY10" fmla="*/ 2510877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4290003 w 5175445"/>
                  <a:gd name="connsiteY9" fmla="*/ 3028185 h 3256221"/>
                  <a:gd name="connsiteX10" fmla="*/ 5052622 w 5175445"/>
                  <a:gd name="connsiteY10" fmla="*/ 2504564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175445 w 5602091"/>
                  <a:gd name="connsiteY12" fmla="*/ 1623283 h 3256221"/>
                  <a:gd name="connsiteX13" fmla="*/ 5151617 w 5602091"/>
                  <a:gd name="connsiteY13" fmla="*/ 914399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151617 w 5602091"/>
                  <a:gd name="connsiteY13" fmla="*/ 914399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922393 w 5602091"/>
                  <a:gd name="connsiteY14" fmla="*/ 303687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4673750 w 5602091"/>
                  <a:gd name="connsiteY10" fmla="*/ 276977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922393 w 5602091"/>
                  <a:gd name="connsiteY14" fmla="*/ 303687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579574"/>
                  <a:gd name="connsiteY0" fmla="*/ 617382 h 3256221"/>
                  <a:gd name="connsiteX1" fmla="*/ 0 w 5579574"/>
                  <a:gd name="connsiteY1" fmla="*/ 806221 h 3256221"/>
                  <a:gd name="connsiteX2" fmla="*/ 12748 w 5579574"/>
                  <a:gd name="connsiteY2" fmla="*/ 2376135 h 3256221"/>
                  <a:gd name="connsiteX3" fmla="*/ 790260 w 5579574"/>
                  <a:gd name="connsiteY3" fmla="*/ 2608341 h 3256221"/>
                  <a:gd name="connsiteX4" fmla="*/ 1085724 w 5579574"/>
                  <a:gd name="connsiteY4" fmla="*/ 2304773 h 3256221"/>
                  <a:gd name="connsiteX5" fmla="*/ 1405139 w 5579574"/>
                  <a:gd name="connsiteY5" fmla="*/ 2258307 h 3256221"/>
                  <a:gd name="connsiteX6" fmla="*/ 2379343 w 5579574"/>
                  <a:gd name="connsiteY6" fmla="*/ 2835776 h 3256221"/>
                  <a:gd name="connsiteX7" fmla="*/ 3411100 w 5579574"/>
                  <a:gd name="connsiteY7" fmla="*/ 3253006 h 3256221"/>
                  <a:gd name="connsiteX8" fmla="*/ 3665349 w 5579574"/>
                  <a:gd name="connsiteY8" fmla="*/ 3256221 h 3256221"/>
                  <a:gd name="connsiteX9" fmla="*/ 4290003 w 5579574"/>
                  <a:gd name="connsiteY9" fmla="*/ 3028185 h 3256221"/>
                  <a:gd name="connsiteX10" fmla="*/ 4673750 w 5579574"/>
                  <a:gd name="connsiteY10" fmla="*/ 2769774 h 3256221"/>
                  <a:gd name="connsiteX11" fmla="*/ 5469486 w 5579574"/>
                  <a:gd name="connsiteY11" fmla="*/ 2018471 h 3256221"/>
                  <a:gd name="connsiteX12" fmla="*/ 5579574 w 5579574"/>
                  <a:gd name="connsiteY12" fmla="*/ 1181267 h 3256221"/>
                  <a:gd name="connsiteX13" fmla="*/ 5435772 w 5579574"/>
                  <a:gd name="connsiteY13" fmla="*/ 655504 h 3256221"/>
                  <a:gd name="connsiteX14" fmla="*/ 4922393 w 5579574"/>
                  <a:gd name="connsiteY14" fmla="*/ 303687 h 3256221"/>
                  <a:gd name="connsiteX15" fmla="*/ 4520174 w 5579574"/>
                  <a:gd name="connsiteY15" fmla="*/ 184667 h 3256221"/>
                  <a:gd name="connsiteX16" fmla="*/ 4484432 w 5579574"/>
                  <a:gd name="connsiteY16" fmla="*/ 208495 h 3256221"/>
                  <a:gd name="connsiteX17" fmla="*/ 4439755 w 5579574"/>
                  <a:gd name="connsiteY17" fmla="*/ 402098 h 3256221"/>
                  <a:gd name="connsiteX18" fmla="*/ 4433798 w 5579574"/>
                  <a:gd name="connsiteY18" fmla="*/ 464646 h 3256221"/>
                  <a:gd name="connsiteX19" fmla="*/ 4448690 w 5579574"/>
                  <a:gd name="connsiteY19" fmla="*/ 705905 h 3256221"/>
                  <a:gd name="connsiteX20" fmla="*/ 4156797 w 5579574"/>
                  <a:gd name="connsiteY20" fmla="*/ 318700 h 3256221"/>
                  <a:gd name="connsiteX21" fmla="*/ 3707044 w 5579574"/>
                  <a:gd name="connsiteY21" fmla="*/ 44677 h 3256221"/>
                  <a:gd name="connsiteX22" fmla="*/ 3126236 w 5579574"/>
                  <a:gd name="connsiteY22" fmla="*/ 74463 h 3256221"/>
                  <a:gd name="connsiteX23" fmla="*/ 2372675 w 5579574"/>
                  <a:gd name="connsiteY23" fmla="*/ 437840 h 3256221"/>
                  <a:gd name="connsiteX24" fmla="*/ 2262470 w 5579574"/>
                  <a:gd name="connsiteY24" fmla="*/ 360399 h 3256221"/>
                  <a:gd name="connsiteX25" fmla="*/ 1785910 w 5579574"/>
                  <a:gd name="connsiteY25" fmla="*/ 0 h 3256221"/>
                  <a:gd name="connsiteX26" fmla="*/ 1291478 w 5579574"/>
                  <a:gd name="connsiteY26" fmla="*/ 354442 h 3256221"/>
                  <a:gd name="connsiteX27" fmla="*/ 1321264 w 5579574"/>
                  <a:gd name="connsiteY27" fmla="*/ 1012691 h 3256221"/>
                  <a:gd name="connsiteX28" fmla="*/ 1243823 w 5579574"/>
                  <a:gd name="connsiteY28" fmla="*/ 1158637 h 3256221"/>
                  <a:gd name="connsiteX29" fmla="*/ 610954 w 5579574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435772 w 5469486"/>
                  <a:gd name="connsiteY13" fmla="*/ 655504 h 3256221"/>
                  <a:gd name="connsiteX14" fmla="*/ 4922393 w 5469486"/>
                  <a:gd name="connsiteY14" fmla="*/ 303687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922393 w 5469486"/>
                  <a:gd name="connsiteY14" fmla="*/ 303687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156797 w 5469486"/>
                  <a:gd name="connsiteY19" fmla="*/ 318700 h 3256221"/>
                  <a:gd name="connsiteX20" fmla="*/ 3707044 w 5469486"/>
                  <a:gd name="connsiteY20" fmla="*/ 44677 h 3256221"/>
                  <a:gd name="connsiteX21" fmla="*/ 3126236 w 5469486"/>
                  <a:gd name="connsiteY21" fmla="*/ 74463 h 3256221"/>
                  <a:gd name="connsiteX22" fmla="*/ 2372675 w 5469486"/>
                  <a:gd name="connsiteY22" fmla="*/ 437840 h 3256221"/>
                  <a:gd name="connsiteX23" fmla="*/ 2262470 w 5469486"/>
                  <a:gd name="connsiteY23" fmla="*/ 360399 h 3256221"/>
                  <a:gd name="connsiteX24" fmla="*/ 1785910 w 5469486"/>
                  <a:gd name="connsiteY24" fmla="*/ 0 h 3256221"/>
                  <a:gd name="connsiteX25" fmla="*/ 1291478 w 5469486"/>
                  <a:gd name="connsiteY25" fmla="*/ 354442 h 3256221"/>
                  <a:gd name="connsiteX26" fmla="*/ 1321264 w 5469486"/>
                  <a:gd name="connsiteY26" fmla="*/ 1012691 h 3256221"/>
                  <a:gd name="connsiteX27" fmla="*/ 1243823 w 5469486"/>
                  <a:gd name="connsiteY27" fmla="*/ 1158637 h 3256221"/>
                  <a:gd name="connsiteX28" fmla="*/ 610954 w 5469486"/>
                  <a:gd name="connsiteY28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156797 w 5469486"/>
                  <a:gd name="connsiteY18" fmla="*/ 318700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188370 w 5469486"/>
                  <a:gd name="connsiteY18" fmla="*/ 167151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555795 w 5469486"/>
                  <a:gd name="connsiteY21" fmla="*/ 425211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555795 w 5469486"/>
                  <a:gd name="connsiteY21" fmla="*/ 425211 h 3256221"/>
                  <a:gd name="connsiteX22" fmla="*/ 2376131 w 5469486"/>
                  <a:gd name="connsiteY22" fmla="*/ 246737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987433 h 3230963"/>
                  <a:gd name="connsiteX26" fmla="*/ 1243823 w 5469486"/>
                  <a:gd name="connsiteY26" fmla="*/ 1133379 h 3230963"/>
                  <a:gd name="connsiteX27" fmla="*/ 610954 w 5469486"/>
                  <a:gd name="connsiteY27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987433 h 3230963"/>
                  <a:gd name="connsiteX26" fmla="*/ 610954 w 5469486"/>
                  <a:gd name="connsiteY26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1025320 h 3230963"/>
                  <a:gd name="connsiteX26" fmla="*/ 610954 w 5469486"/>
                  <a:gd name="connsiteY26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897902 w 5469486"/>
                  <a:gd name="connsiteY18" fmla="*/ 40860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23160 w 5469486"/>
                  <a:gd name="connsiteY18" fmla="*/ 28231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</a:cxnLst>
                <a:rect l="l" t="t" r="r" b="b"/>
                <a:pathLst>
                  <a:path w="5469486" h="3230963">
                    <a:moveTo>
                      <a:pt x="610954" y="592124"/>
                    </a:moveTo>
                    <a:lnTo>
                      <a:pt x="0" y="780963"/>
                    </a:lnTo>
                    <a:lnTo>
                      <a:pt x="12748" y="2350877"/>
                    </a:lnTo>
                    <a:lnTo>
                      <a:pt x="790260" y="2583083"/>
                    </a:lnTo>
                    <a:lnTo>
                      <a:pt x="1085724" y="2279515"/>
                    </a:lnTo>
                    <a:lnTo>
                      <a:pt x="1405139" y="2233049"/>
                    </a:lnTo>
                    <a:lnTo>
                      <a:pt x="2379343" y="2810518"/>
                    </a:lnTo>
                    <a:lnTo>
                      <a:pt x="3411100" y="3227748"/>
                    </a:lnTo>
                    <a:lnTo>
                      <a:pt x="3665349" y="3230963"/>
                    </a:lnTo>
                    <a:lnTo>
                      <a:pt x="4290003" y="3002927"/>
                    </a:lnTo>
                    <a:lnTo>
                      <a:pt x="4673750" y="2744516"/>
                    </a:lnTo>
                    <a:lnTo>
                      <a:pt x="5469486" y="1993213"/>
                    </a:lnTo>
                    <a:lnTo>
                      <a:pt x="5446969" y="1105493"/>
                    </a:lnTo>
                    <a:lnTo>
                      <a:pt x="5088473" y="440810"/>
                    </a:lnTo>
                    <a:lnTo>
                      <a:pt x="4758215" y="177397"/>
                    </a:lnTo>
                    <a:lnTo>
                      <a:pt x="4570692" y="222553"/>
                    </a:lnTo>
                    <a:lnTo>
                      <a:pt x="4459175" y="265326"/>
                    </a:lnTo>
                    <a:lnTo>
                      <a:pt x="4439755" y="376840"/>
                    </a:lnTo>
                    <a:lnTo>
                      <a:pt x="3923160" y="28231"/>
                    </a:lnTo>
                    <a:lnTo>
                      <a:pt x="3214640" y="106034"/>
                    </a:lnTo>
                    <a:lnTo>
                      <a:pt x="2555795" y="399953"/>
                    </a:lnTo>
                    <a:lnTo>
                      <a:pt x="2376131" y="221479"/>
                    </a:lnTo>
                    <a:lnTo>
                      <a:pt x="2025862" y="0"/>
                    </a:lnTo>
                    <a:lnTo>
                      <a:pt x="1291478" y="329184"/>
                    </a:lnTo>
                    <a:lnTo>
                      <a:pt x="1321264" y="1025320"/>
                    </a:lnTo>
                    <a:lnTo>
                      <a:pt x="610954" y="592124"/>
                    </a:ln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3" name="Freeform 24">
                <a:extLst>
                  <a:ext uri="{FF2B5EF4-FFF2-40B4-BE49-F238E27FC236}">
                    <a16:creationId xmlns:a16="http://schemas.microsoft.com/office/drawing/2014/main" id="{2DD1DBA7-73FC-9CB2-90E7-A6CE4567C113}"/>
                  </a:ext>
                </a:extLst>
              </xdr:cNvPr>
              <xdr:cNvSpPr/>
            </xdr:nvSpPr>
            <xdr:spPr>
              <a:xfrm>
                <a:off x="1485889" y="738795"/>
                <a:ext cx="9737201" cy="5520441"/>
              </a:xfrm>
              <a:custGeom>
                <a:avLst/>
                <a:gdLst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122464 w 4942114"/>
                  <a:gd name="connsiteY33" fmla="*/ 968829 h 2773136"/>
                  <a:gd name="connsiteX34" fmla="*/ 5443 w 4942114"/>
                  <a:gd name="connsiteY34" fmla="*/ 922565 h 2773136"/>
                  <a:gd name="connsiteX35" fmla="*/ 0 w 4942114"/>
                  <a:gd name="connsiteY35" fmla="*/ 781050 h 2773136"/>
                  <a:gd name="connsiteX36" fmla="*/ 168728 w 4942114"/>
                  <a:gd name="connsiteY36" fmla="*/ 688522 h 2773136"/>
                  <a:gd name="connsiteX37" fmla="*/ 171450 w 4942114"/>
                  <a:gd name="connsiteY37" fmla="*/ 653143 h 2773136"/>
                  <a:gd name="connsiteX38" fmla="*/ 381000 w 4942114"/>
                  <a:gd name="connsiteY38" fmla="*/ 642258 h 2773136"/>
                  <a:gd name="connsiteX39" fmla="*/ 381000 w 4942114"/>
                  <a:gd name="connsiteY39" fmla="*/ 707572 h 2773136"/>
                  <a:gd name="connsiteX40" fmla="*/ 1020536 w 4942114"/>
                  <a:gd name="connsiteY40" fmla="*/ 1072243 h 2773136"/>
                  <a:gd name="connsiteX41" fmla="*/ 1132114 w 4942114"/>
                  <a:gd name="connsiteY41" fmla="*/ 1085850 h 2773136"/>
                  <a:gd name="connsiteX42" fmla="*/ 1357993 w 4942114"/>
                  <a:gd name="connsiteY42" fmla="*/ 816429 h 2773136"/>
                  <a:gd name="connsiteX43" fmla="*/ 1526721 w 4942114"/>
                  <a:gd name="connsiteY43" fmla="*/ 751115 h 2773136"/>
                  <a:gd name="connsiteX44" fmla="*/ 1355271 w 4942114"/>
                  <a:gd name="connsiteY44" fmla="*/ 696686 h 2773136"/>
                  <a:gd name="connsiteX45" fmla="*/ 1333500 w 4942114"/>
                  <a:gd name="connsiteY45" fmla="*/ 677636 h 2773136"/>
                  <a:gd name="connsiteX46" fmla="*/ 1336221 w 4942114"/>
                  <a:gd name="connsiteY46" fmla="*/ 489858 h 2773136"/>
                  <a:gd name="connsiteX47" fmla="*/ 1499507 w 4942114"/>
                  <a:gd name="connsiteY47" fmla="*/ 432708 h 2773136"/>
                  <a:gd name="connsiteX48" fmla="*/ 1336221 w 4942114"/>
                  <a:gd name="connsiteY48" fmla="*/ 378279 h 2773136"/>
                  <a:gd name="connsiteX49" fmla="*/ 1325336 w 4942114"/>
                  <a:gd name="connsiteY49" fmla="*/ 345622 h 2773136"/>
                  <a:gd name="connsiteX50" fmla="*/ 1328057 w 4942114"/>
                  <a:gd name="connsiteY50" fmla="*/ 182336 h 2773136"/>
                  <a:gd name="connsiteX51" fmla="*/ 1529443 w 4942114"/>
                  <a:gd name="connsiteY51" fmla="*/ 87086 h 2773136"/>
                  <a:gd name="connsiteX52" fmla="*/ 1529443 w 4942114"/>
                  <a:gd name="connsiteY52" fmla="*/ 38100 h 2773136"/>
                  <a:gd name="connsiteX53" fmla="*/ 1839686 w 4942114"/>
                  <a:gd name="connsiteY53" fmla="*/ 89808 h 2773136"/>
                  <a:gd name="connsiteX54" fmla="*/ 1839686 w 4942114"/>
                  <a:gd name="connsiteY54" fmla="*/ 32658 h 2773136"/>
                  <a:gd name="connsiteX55" fmla="*/ 1845128 w 4942114"/>
                  <a:gd name="connsiteY55" fmla="*/ 179615 h 2773136"/>
                  <a:gd name="connsiteX56" fmla="*/ 2106386 w 4942114"/>
                  <a:gd name="connsiteY56" fmla="*/ 277586 h 2773136"/>
                  <a:gd name="connsiteX57" fmla="*/ 2198914 w 4942114"/>
                  <a:gd name="connsiteY57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5443 w 4942114"/>
                  <a:gd name="connsiteY33" fmla="*/ 922565 h 2773136"/>
                  <a:gd name="connsiteX34" fmla="*/ 0 w 4942114"/>
                  <a:gd name="connsiteY34" fmla="*/ 781050 h 2773136"/>
                  <a:gd name="connsiteX35" fmla="*/ 168728 w 4942114"/>
                  <a:gd name="connsiteY35" fmla="*/ 688522 h 2773136"/>
                  <a:gd name="connsiteX36" fmla="*/ 171450 w 4942114"/>
                  <a:gd name="connsiteY36" fmla="*/ 653143 h 2773136"/>
                  <a:gd name="connsiteX37" fmla="*/ 381000 w 4942114"/>
                  <a:gd name="connsiteY37" fmla="*/ 642258 h 2773136"/>
                  <a:gd name="connsiteX38" fmla="*/ 381000 w 4942114"/>
                  <a:gd name="connsiteY38" fmla="*/ 707572 h 2773136"/>
                  <a:gd name="connsiteX39" fmla="*/ 1020536 w 4942114"/>
                  <a:gd name="connsiteY39" fmla="*/ 1072243 h 2773136"/>
                  <a:gd name="connsiteX40" fmla="*/ 1132114 w 4942114"/>
                  <a:gd name="connsiteY40" fmla="*/ 1085850 h 2773136"/>
                  <a:gd name="connsiteX41" fmla="*/ 1357993 w 4942114"/>
                  <a:gd name="connsiteY41" fmla="*/ 816429 h 2773136"/>
                  <a:gd name="connsiteX42" fmla="*/ 1526721 w 4942114"/>
                  <a:gd name="connsiteY42" fmla="*/ 751115 h 2773136"/>
                  <a:gd name="connsiteX43" fmla="*/ 1355271 w 4942114"/>
                  <a:gd name="connsiteY43" fmla="*/ 696686 h 2773136"/>
                  <a:gd name="connsiteX44" fmla="*/ 1333500 w 4942114"/>
                  <a:gd name="connsiteY44" fmla="*/ 677636 h 2773136"/>
                  <a:gd name="connsiteX45" fmla="*/ 1336221 w 4942114"/>
                  <a:gd name="connsiteY45" fmla="*/ 489858 h 2773136"/>
                  <a:gd name="connsiteX46" fmla="*/ 1499507 w 4942114"/>
                  <a:gd name="connsiteY46" fmla="*/ 432708 h 2773136"/>
                  <a:gd name="connsiteX47" fmla="*/ 1336221 w 4942114"/>
                  <a:gd name="connsiteY47" fmla="*/ 378279 h 2773136"/>
                  <a:gd name="connsiteX48" fmla="*/ 1325336 w 4942114"/>
                  <a:gd name="connsiteY48" fmla="*/ 345622 h 2773136"/>
                  <a:gd name="connsiteX49" fmla="*/ 1328057 w 4942114"/>
                  <a:gd name="connsiteY49" fmla="*/ 182336 h 2773136"/>
                  <a:gd name="connsiteX50" fmla="*/ 1529443 w 4942114"/>
                  <a:gd name="connsiteY50" fmla="*/ 87086 h 2773136"/>
                  <a:gd name="connsiteX51" fmla="*/ 1529443 w 4942114"/>
                  <a:gd name="connsiteY51" fmla="*/ 38100 h 2773136"/>
                  <a:gd name="connsiteX52" fmla="*/ 1839686 w 4942114"/>
                  <a:gd name="connsiteY52" fmla="*/ 89808 h 2773136"/>
                  <a:gd name="connsiteX53" fmla="*/ 1839686 w 4942114"/>
                  <a:gd name="connsiteY53" fmla="*/ 32658 h 2773136"/>
                  <a:gd name="connsiteX54" fmla="*/ 1845128 w 4942114"/>
                  <a:gd name="connsiteY54" fmla="*/ 179615 h 2773136"/>
                  <a:gd name="connsiteX55" fmla="*/ 2106386 w 4942114"/>
                  <a:gd name="connsiteY55" fmla="*/ 277586 h 2773136"/>
                  <a:gd name="connsiteX56" fmla="*/ 2198914 w 4942114"/>
                  <a:gd name="connsiteY56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0 w 4942114"/>
                  <a:gd name="connsiteY33" fmla="*/ 781050 h 2773136"/>
                  <a:gd name="connsiteX34" fmla="*/ 168728 w 4942114"/>
                  <a:gd name="connsiteY34" fmla="*/ 688522 h 2773136"/>
                  <a:gd name="connsiteX35" fmla="*/ 171450 w 4942114"/>
                  <a:gd name="connsiteY35" fmla="*/ 653143 h 2773136"/>
                  <a:gd name="connsiteX36" fmla="*/ 381000 w 4942114"/>
                  <a:gd name="connsiteY36" fmla="*/ 642258 h 2773136"/>
                  <a:gd name="connsiteX37" fmla="*/ 381000 w 4942114"/>
                  <a:gd name="connsiteY37" fmla="*/ 707572 h 2773136"/>
                  <a:gd name="connsiteX38" fmla="*/ 1020536 w 4942114"/>
                  <a:gd name="connsiteY38" fmla="*/ 1072243 h 2773136"/>
                  <a:gd name="connsiteX39" fmla="*/ 1132114 w 4942114"/>
                  <a:gd name="connsiteY39" fmla="*/ 1085850 h 2773136"/>
                  <a:gd name="connsiteX40" fmla="*/ 1357993 w 4942114"/>
                  <a:gd name="connsiteY40" fmla="*/ 816429 h 2773136"/>
                  <a:gd name="connsiteX41" fmla="*/ 1526721 w 4942114"/>
                  <a:gd name="connsiteY41" fmla="*/ 751115 h 2773136"/>
                  <a:gd name="connsiteX42" fmla="*/ 1355271 w 4942114"/>
                  <a:gd name="connsiteY42" fmla="*/ 696686 h 2773136"/>
                  <a:gd name="connsiteX43" fmla="*/ 1333500 w 4942114"/>
                  <a:gd name="connsiteY43" fmla="*/ 677636 h 2773136"/>
                  <a:gd name="connsiteX44" fmla="*/ 1336221 w 4942114"/>
                  <a:gd name="connsiteY44" fmla="*/ 489858 h 2773136"/>
                  <a:gd name="connsiteX45" fmla="*/ 1499507 w 4942114"/>
                  <a:gd name="connsiteY45" fmla="*/ 432708 h 2773136"/>
                  <a:gd name="connsiteX46" fmla="*/ 1336221 w 4942114"/>
                  <a:gd name="connsiteY46" fmla="*/ 378279 h 2773136"/>
                  <a:gd name="connsiteX47" fmla="*/ 1325336 w 4942114"/>
                  <a:gd name="connsiteY47" fmla="*/ 345622 h 2773136"/>
                  <a:gd name="connsiteX48" fmla="*/ 1328057 w 4942114"/>
                  <a:gd name="connsiteY48" fmla="*/ 182336 h 2773136"/>
                  <a:gd name="connsiteX49" fmla="*/ 1529443 w 4942114"/>
                  <a:gd name="connsiteY49" fmla="*/ 87086 h 2773136"/>
                  <a:gd name="connsiteX50" fmla="*/ 1529443 w 4942114"/>
                  <a:gd name="connsiteY50" fmla="*/ 38100 h 2773136"/>
                  <a:gd name="connsiteX51" fmla="*/ 1839686 w 4942114"/>
                  <a:gd name="connsiteY51" fmla="*/ 89808 h 2773136"/>
                  <a:gd name="connsiteX52" fmla="*/ 1839686 w 4942114"/>
                  <a:gd name="connsiteY52" fmla="*/ 32658 h 2773136"/>
                  <a:gd name="connsiteX53" fmla="*/ 1845128 w 4942114"/>
                  <a:gd name="connsiteY53" fmla="*/ 179615 h 2773136"/>
                  <a:gd name="connsiteX54" fmla="*/ 2106386 w 4942114"/>
                  <a:gd name="connsiteY54" fmla="*/ 277586 h 2773136"/>
                  <a:gd name="connsiteX55" fmla="*/ 2198914 w 4942114"/>
                  <a:gd name="connsiteY55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0 w 4942114"/>
                  <a:gd name="connsiteY32" fmla="*/ 781050 h 2773136"/>
                  <a:gd name="connsiteX33" fmla="*/ 168728 w 4942114"/>
                  <a:gd name="connsiteY33" fmla="*/ 688522 h 2773136"/>
                  <a:gd name="connsiteX34" fmla="*/ 171450 w 4942114"/>
                  <a:gd name="connsiteY34" fmla="*/ 653143 h 2773136"/>
                  <a:gd name="connsiteX35" fmla="*/ 381000 w 4942114"/>
                  <a:gd name="connsiteY35" fmla="*/ 642258 h 2773136"/>
                  <a:gd name="connsiteX36" fmla="*/ 381000 w 4942114"/>
                  <a:gd name="connsiteY36" fmla="*/ 707572 h 2773136"/>
                  <a:gd name="connsiteX37" fmla="*/ 1020536 w 4942114"/>
                  <a:gd name="connsiteY37" fmla="*/ 1072243 h 2773136"/>
                  <a:gd name="connsiteX38" fmla="*/ 1132114 w 4942114"/>
                  <a:gd name="connsiteY38" fmla="*/ 1085850 h 2773136"/>
                  <a:gd name="connsiteX39" fmla="*/ 1357993 w 4942114"/>
                  <a:gd name="connsiteY39" fmla="*/ 816429 h 2773136"/>
                  <a:gd name="connsiteX40" fmla="*/ 1526721 w 4942114"/>
                  <a:gd name="connsiteY40" fmla="*/ 751115 h 2773136"/>
                  <a:gd name="connsiteX41" fmla="*/ 1355271 w 4942114"/>
                  <a:gd name="connsiteY41" fmla="*/ 696686 h 2773136"/>
                  <a:gd name="connsiteX42" fmla="*/ 1333500 w 4942114"/>
                  <a:gd name="connsiteY42" fmla="*/ 677636 h 2773136"/>
                  <a:gd name="connsiteX43" fmla="*/ 1336221 w 4942114"/>
                  <a:gd name="connsiteY43" fmla="*/ 489858 h 2773136"/>
                  <a:gd name="connsiteX44" fmla="*/ 1499507 w 4942114"/>
                  <a:gd name="connsiteY44" fmla="*/ 432708 h 2773136"/>
                  <a:gd name="connsiteX45" fmla="*/ 1336221 w 4942114"/>
                  <a:gd name="connsiteY45" fmla="*/ 378279 h 2773136"/>
                  <a:gd name="connsiteX46" fmla="*/ 1325336 w 4942114"/>
                  <a:gd name="connsiteY46" fmla="*/ 345622 h 2773136"/>
                  <a:gd name="connsiteX47" fmla="*/ 1328057 w 4942114"/>
                  <a:gd name="connsiteY47" fmla="*/ 182336 h 2773136"/>
                  <a:gd name="connsiteX48" fmla="*/ 1529443 w 4942114"/>
                  <a:gd name="connsiteY48" fmla="*/ 87086 h 2773136"/>
                  <a:gd name="connsiteX49" fmla="*/ 1529443 w 4942114"/>
                  <a:gd name="connsiteY49" fmla="*/ 38100 h 2773136"/>
                  <a:gd name="connsiteX50" fmla="*/ 1839686 w 4942114"/>
                  <a:gd name="connsiteY50" fmla="*/ 89808 h 2773136"/>
                  <a:gd name="connsiteX51" fmla="*/ 1839686 w 4942114"/>
                  <a:gd name="connsiteY51" fmla="*/ 32658 h 2773136"/>
                  <a:gd name="connsiteX52" fmla="*/ 1845128 w 4942114"/>
                  <a:gd name="connsiteY52" fmla="*/ 179615 h 2773136"/>
                  <a:gd name="connsiteX53" fmla="*/ 2106386 w 4942114"/>
                  <a:gd name="connsiteY53" fmla="*/ 277586 h 2773136"/>
                  <a:gd name="connsiteX54" fmla="*/ 2198914 w 4942114"/>
                  <a:gd name="connsiteY54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8164 w 4942114"/>
                  <a:gd name="connsiteY30" fmla="*/ 1175658 h 2773136"/>
                  <a:gd name="connsiteX31" fmla="*/ 0 w 4942114"/>
                  <a:gd name="connsiteY31" fmla="*/ 781050 h 2773136"/>
                  <a:gd name="connsiteX32" fmla="*/ 168728 w 4942114"/>
                  <a:gd name="connsiteY32" fmla="*/ 688522 h 2773136"/>
                  <a:gd name="connsiteX33" fmla="*/ 171450 w 4942114"/>
                  <a:gd name="connsiteY33" fmla="*/ 653143 h 2773136"/>
                  <a:gd name="connsiteX34" fmla="*/ 381000 w 4942114"/>
                  <a:gd name="connsiteY34" fmla="*/ 642258 h 2773136"/>
                  <a:gd name="connsiteX35" fmla="*/ 381000 w 4942114"/>
                  <a:gd name="connsiteY35" fmla="*/ 707572 h 2773136"/>
                  <a:gd name="connsiteX36" fmla="*/ 1020536 w 4942114"/>
                  <a:gd name="connsiteY36" fmla="*/ 1072243 h 2773136"/>
                  <a:gd name="connsiteX37" fmla="*/ 1132114 w 4942114"/>
                  <a:gd name="connsiteY37" fmla="*/ 1085850 h 2773136"/>
                  <a:gd name="connsiteX38" fmla="*/ 1357993 w 4942114"/>
                  <a:gd name="connsiteY38" fmla="*/ 816429 h 2773136"/>
                  <a:gd name="connsiteX39" fmla="*/ 1526721 w 4942114"/>
                  <a:gd name="connsiteY39" fmla="*/ 751115 h 2773136"/>
                  <a:gd name="connsiteX40" fmla="*/ 1355271 w 4942114"/>
                  <a:gd name="connsiteY40" fmla="*/ 696686 h 2773136"/>
                  <a:gd name="connsiteX41" fmla="*/ 1333500 w 4942114"/>
                  <a:gd name="connsiteY41" fmla="*/ 677636 h 2773136"/>
                  <a:gd name="connsiteX42" fmla="*/ 1336221 w 4942114"/>
                  <a:gd name="connsiteY42" fmla="*/ 489858 h 2773136"/>
                  <a:gd name="connsiteX43" fmla="*/ 1499507 w 4942114"/>
                  <a:gd name="connsiteY43" fmla="*/ 432708 h 2773136"/>
                  <a:gd name="connsiteX44" fmla="*/ 1336221 w 4942114"/>
                  <a:gd name="connsiteY44" fmla="*/ 378279 h 2773136"/>
                  <a:gd name="connsiteX45" fmla="*/ 1325336 w 4942114"/>
                  <a:gd name="connsiteY45" fmla="*/ 345622 h 2773136"/>
                  <a:gd name="connsiteX46" fmla="*/ 1328057 w 4942114"/>
                  <a:gd name="connsiteY46" fmla="*/ 182336 h 2773136"/>
                  <a:gd name="connsiteX47" fmla="*/ 1529443 w 4942114"/>
                  <a:gd name="connsiteY47" fmla="*/ 87086 h 2773136"/>
                  <a:gd name="connsiteX48" fmla="*/ 1529443 w 4942114"/>
                  <a:gd name="connsiteY48" fmla="*/ 38100 h 2773136"/>
                  <a:gd name="connsiteX49" fmla="*/ 1839686 w 4942114"/>
                  <a:gd name="connsiteY49" fmla="*/ 89808 h 2773136"/>
                  <a:gd name="connsiteX50" fmla="*/ 1839686 w 4942114"/>
                  <a:gd name="connsiteY50" fmla="*/ 32658 h 2773136"/>
                  <a:gd name="connsiteX51" fmla="*/ 1845128 w 4942114"/>
                  <a:gd name="connsiteY51" fmla="*/ 179615 h 2773136"/>
                  <a:gd name="connsiteX52" fmla="*/ 2106386 w 4942114"/>
                  <a:gd name="connsiteY52" fmla="*/ 277586 h 2773136"/>
                  <a:gd name="connsiteX53" fmla="*/ 2198914 w 4942114"/>
                  <a:gd name="connsiteY53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0 w 4942114"/>
                  <a:gd name="connsiteY30" fmla="*/ 781050 h 2773136"/>
                  <a:gd name="connsiteX31" fmla="*/ 168728 w 4942114"/>
                  <a:gd name="connsiteY31" fmla="*/ 688522 h 2773136"/>
                  <a:gd name="connsiteX32" fmla="*/ 171450 w 4942114"/>
                  <a:gd name="connsiteY32" fmla="*/ 653143 h 2773136"/>
                  <a:gd name="connsiteX33" fmla="*/ 381000 w 4942114"/>
                  <a:gd name="connsiteY33" fmla="*/ 642258 h 2773136"/>
                  <a:gd name="connsiteX34" fmla="*/ 381000 w 4942114"/>
                  <a:gd name="connsiteY34" fmla="*/ 707572 h 2773136"/>
                  <a:gd name="connsiteX35" fmla="*/ 1020536 w 4942114"/>
                  <a:gd name="connsiteY35" fmla="*/ 1072243 h 2773136"/>
                  <a:gd name="connsiteX36" fmla="*/ 1132114 w 4942114"/>
                  <a:gd name="connsiteY36" fmla="*/ 1085850 h 2773136"/>
                  <a:gd name="connsiteX37" fmla="*/ 1357993 w 4942114"/>
                  <a:gd name="connsiteY37" fmla="*/ 816429 h 2773136"/>
                  <a:gd name="connsiteX38" fmla="*/ 1526721 w 4942114"/>
                  <a:gd name="connsiteY38" fmla="*/ 751115 h 2773136"/>
                  <a:gd name="connsiteX39" fmla="*/ 1355271 w 4942114"/>
                  <a:gd name="connsiteY39" fmla="*/ 696686 h 2773136"/>
                  <a:gd name="connsiteX40" fmla="*/ 1333500 w 4942114"/>
                  <a:gd name="connsiteY40" fmla="*/ 677636 h 2773136"/>
                  <a:gd name="connsiteX41" fmla="*/ 1336221 w 4942114"/>
                  <a:gd name="connsiteY41" fmla="*/ 489858 h 2773136"/>
                  <a:gd name="connsiteX42" fmla="*/ 1499507 w 4942114"/>
                  <a:gd name="connsiteY42" fmla="*/ 432708 h 2773136"/>
                  <a:gd name="connsiteX43" fmla="*/ 1336221 w 4942114"/>
                  <a:gd name="connsiteY43" fmla="*/ 378279 h 2773136"/>
                  <a:gd name="connsiteX44" fmla="*/ 1325336 w 4942114"/>
                  <a:gd name="connsiteY44" fmla="*/ 345622 h 2773136"/>
                  <a:gd name="connsiteX45" fmla="*/ 1328057 w 4942114"/>
                  <a:gd name="connsiteY45" fmla="*/ 182336 h 2773136"/>
                  <a:gd name="connsiteX46" fmla="*/ 1529443 w 4942114"/>
                  <a:gd name="connsiteY46" fmla="*/ 87086 h 2773136"/>
                  <a:gd name="connsiteX47" fmla="*/ 1529443 w 4942114"/>
                  <a:gd name="connsiteY47" fmla="*/ 38100 h 2773136"/>
                  <a:gd name="connsiteX48" fmla="*/ 1839686 w 4942114"/>
                  <a:gd name="connsiteY48" fmla="*/ 89808 h 2773136"/>
                  <a:gd name="connsiteX49" fmla="*/ 1839686 w 4942114"/>
                  <a:gd name="connsiteY49" fmla="*/ 32658 h 2773136"/>
                  <a:gd name="connsiteX50" fmla="*/ 1845128 w 4942114"/>
                  <a:gd name="connsiteY50" fmla="*/ 179615 h 2773136"/>
                  <a:gd name="connsiteX51" fmla="*/ 2106386 w 4942114"/>
                  <a:gd name="connsiteY51" fmla="*/ 277586 h 2773136"/>
                  <a:gd name="connsiteX52" fmla="*/ 2198914 w 4942114"/>
                  <a:gd name="connsiteY5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9050 w 4942114"/>
                  <a:gd name="connsiteY27" fmla="*/ 1420586 h 2773136"/>
                  <a:gd name="connsiteX28" fmla="*/ 16328 w 4942114"/>
                  <a:gd name="connsiteY28" fmla="*/ 1257300 h 2773136"/>
                  <a:gd name="connsiteX29" fmla="*/ 0 w 4942114"/>
                  <a:gd name="connsiteY29" fmla="*/ 781050 h 2773136"/>
                  <a:gd name="connsiteX30" fmla="*/ 168728 w 4942114"/>
                  <a:gd name="connsiteY30" fmla="*/ 688522 h 2773136"/>
                  <a:gd name="connsiteX31" fmla="*/ 171450 w 4942114"/>
                  <a:gd name="connsiteY31" fmla="*/ 653143 h 2773136"/>
                  <a:gd name="connsiteX32" fmla="*/ 381000 w 4942114"/>
                  <a:gd name="connsiteY32" fmla="*/ 642258 h 2773136"/>
                  <a:gd name="connsiteX33" fmla="*/ 381000 w 4942114"/>
                  <a:gd name="connsiteY33" fmla="*/ 707572 h 2773136"/>
                  <a:gd name="connsiteX34" fmla="*/ 1020536 w 4942114"/>
                  <a:gd name="connsiteY34" fmla="*/ 1072243 h 2773136"/>
                  <a:gd name="connsiteX35" fmla="*/ 1132114 w 4942114"/>
                  <a:gd name="connsiteY35" fmla="*/ 1085850 h 2773136"/>
                  <a:gd name="connsiteX36" fmla="*/ 1357993 w 4942114"/>
                  <a:gd name="connsiteY36" fmla="*/ 816429 h 2773136"/>
                  <a:gd name="connsiteX37" fmla="*/ 1526721 w 4942114"/>
                  <a:gd name="connsiteY37" fmla="*/ 751115 h 2773136"/>
                  <a:gd name="connsiteX38" fmla="*/ 1355271 w 4942114"/>
                  <a:gd name="connsiteY38" fmla="*/ 696686 h 2773136"/>
                  <a:gd name="connsiteX39" fmla="*/ 1333500 w 4942114"/>
                  <a:gd name="connsiteY39" fmla="*/ 677636 h 2773136"/>
                  <a:gd name="connsiteX40" fmla="*/ 1336221 w 4942114"/>
                  <a:gd name="connsiteY40" fmla="*/ 489858 h 2773136"/>
                  <a:gd name="connsiteX41" fmla="*/ 1499507 w 4942114"/>
                  <a:gd name="connsiteY41" fmla="*/ 432708 h 2773136"/>
                  <a:gd name="connsiteX42" fmla="*/ 1336221 w 4942114"/>
                  <a:gd name="connsiteY42" fmla="*/ 378279 h 2773136"/>
                  <a:gd name="connsiteX43" fmla="*/ 1325336 w 4942114"/>
                  <a:gd name="connsiteY43" fmla="*/ 345622 h 2773136"/>
                  <a:gd name="connsiteX44" fmla="*/ 1328057 w 4942114"/>
                  <a:gd name="connsiteY44" fmla="*/ 182336 h 2773136"/>
                  <a:gd name="connsiteX45" fmla="*/ 1529443 w 4942114"/>
                  <a:gd name="connsiteY45" fmla="*/ 87086 h 2773136"/>
                  <a:gd name="connsiteX46" fmla="*/ 1529443 w 4942114"/>
                  <a:gd name="connsiteY46" fmla="*/ 38100 h 2773136"/>
                  <a:gd name="connsiteX47" fmla="*/ 1839686 w 4942114"/>
                  <a:gd name="connsiteY47" fmla="*/ 89808 h 2773136"/>
                  <a:gd name="connsiteX48" fmla="*/ 1839686 w 4942114"/>
                  <a:gd name="connsiteY48" fmla="*/ 32658 h 2773136"/>
                  <a:gd name="connsiteX49" fmla="*/ 1845128 w 4942114"/>
                  <a:gd name="connsiteY49" fmla="*/ 179615 h 2773136"/>
                  <a:gd name="connsiteX50" fmla="*/ 2106386 w 4942114"/>
                  <a:gd name="connsiteY50" fmla="*/ 277586 h 2773136"/>
                  <a:gd name="connsiteX51" fmla="*/ 2198914 w 4942114"/>
                  <a:gd name="connsiteY51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19050 w 4942114"/>
                  <a:gd name="connsiteY26" fmla="*/ 1420586 h 2773136"/>
                  <a:gd name="connsiteX27" fmla="*/ 16328 w 4942114"/>
                  <a:gd name="connsiteY27" fmla="*/ 1257300 h 2773136"/>
                  <a:gd name="connsiteX28" fmla="*/ 0 w 4942114"/>
                  <a:gd name="connsiteY28" fmla="*/ 781050 h 2773136"/>
                  <a:gd name="connsiteX29" fmla="*/ 168728 w 4942114"/>
                  <a:gd name="connsiteY29" fmla="*/ 688522 h 2773136"/>
                  <a:gd name="connsiteX30" fmla="*/ 171450 w 4942114"/>
                  <a:gd name="connsiteY30" fmla="*/ 653143 h 2773136"/>
                  <a:gd name="connsiteX31" fmla="*/ 381000 w 4942114"/>
                  <a:gd name="connsiteY31" fmla="*/ 642258 h 2773136"/>
                  <a:gd name="connsiteX32" fmla="*/ 381000 w 4942114"/>
                  <a:gd name="connsiteY32" fmla="*/ 707572 h 2773136"/>
                  <a:gd name="connsiteX33" fmla="*/ 1020536 w 4942114"/>
                  <a:gd name="connsiteY33" fmla="*/ 1072243 h 2773136"/>
                  <a:gd name="connsiteX34" fmla="*/ 1132114 w 4942114"/>
                  <a:gd name="connsiteY34" fmla="*/ 1085850 h 2773136"/>
                  <a:gd name="connsiteX35" fmla="*/ 1357993 w 4942114"/>
                  <a:gd name="connsiteY35" fmla="*/ 816429 h 2773136"/>
                  <a:gd name="connsiteX36" fmla="*/ 1526721 w 4942114"/>
                  <a:gd name="connsiteY36" fmla="*/ 751115 h 2773136"/>
                  <a:gd name="connsiteX37" fmla="*/ 1355271 w 4942114"/>
                  <a:gd name="connsiteY37" fmla="*/ 696686 h 2773136"/>
                  <a:gd name="connsiteX38" fmla="*/ 1333500 w 4942114"/>
                  <a:gd name="connsiteY38" fmla="*/ 677636 h 2773136"/>
                  <a:gd name="connsiteX39" fmla="*/ 1336221 w 4942114"/>
                  <a:gd name="connsiteY39" fmla="*/ 489858 h 2773136"/>
                  <a:gd name="connsiteX40" fmla="*/ 1499507 w 4942114"/>
                  <a:gd name="connsiteY40" fmla="*/ 432708 h 2773136"/>
                  <a:gd name="connsiteX41" fmla="*/ 1336221 w 4942114"/>
                  <a:gd name="connsiteY41" fmla="*/ 378279 h 2773136"/>
                  <a:gd name="connsiteX42" fmla="*/ 1325336 w 4942114"/>
                  <a:gd name="connsiteY42" fmla="*/ 345622 h 2773136"/>
                  <a:gd name="connsiteX43" fmla="*/ 1328057 w 4942114"/>
                  <a:gd name="connsiteY43" fmla="*/ 182336 h 2773136"/>
                  <a:gd name="connsiteX44" fmla="*/ 1529443 w 4942114"/>
                  <a:gd name="connsiteY44" fmla="*/ 87086 h 2773136"/>
                  <a:gd name="connsiteX45" fmla="*/ 1529443 w 4942114"/>
                  <a:gd name="connsiteY45" fmla="*/ 38100 h 2773136"/>
                  <a:gd name="connsiteX46" fmla="*/ 1839686 w 4942114"/>
                  <a:gd name="connsiteY46" fmla="*/ 89808 h 2773136"/>
                  <a:gd name="connsiteX47" fmla="*/ 1839686 w 4942114"/>
                  <a:gd name="connsiteY47" fmla="*/ 32658 h 2773136"/>
                  <a:gd name="connsiteX48" fmla="*/ 1845128 w 4942114"/>
                  <a:gd name="connsiteY48" fmla="*/ 179615 h 2773136"/>
                  <a:gd name="connsiteX49" fmla="*/ 2106386 w 4942114"/>
                  <a:gd name="connsiteY49" fmla="*/ 277586 h 2773136"/>
                  <a:gd name="connsiteX50" fmla="*/ 2198914 w 4942114"/>
                  <a:gd name="connsiteY50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16328 w 4942114"/>
                  <a:gd name="connsiteY26" fmla="*/ 1257300 h 2773136"/>
                  <a:gd name="connsiteX27" fmla="*/ 0 w 4942114"/>
                  <a:gd name="connsiteY27" fmla="*/ 781050 h 2773136"/>
                  <a:gd name="connsiteX28" fmla="*/ 168728 w 4942114"/>
                  <a:gd name="connsiteY28" fmla="*/ 688522 h 2773136"/>
                  <a:gd name="connsiteX29" fmla="*/ 171450 w 4942114"/>
                  <a:gd name="connsiteY29" fmla="*/ 653143 h 2773136"/>
                  <a:gd name="connsiteX30" fmla="*/ 381000 w 4942114"/>
                  <a:gd name="connsiteY30" fmla="*/ 642258 h 2773136"/>
                  <a:gd name="connsiteX31" fmla="*/ 381000 w 4942114"/>
                  <a:gd name="connsiteY31" fmla="*/ 707572 h 2773136"/>
                  <a:gd name="connsiteX32" fmla="*/ 1020536 w 4942114"/>
                  <a:gd name="connsiteY32" fmla="*/ 1072243 h 2773136"/>
                  <a:gd name="connsiteX33" fmla="*/ 1132114 w 4942114"/>
                  <a:gd name="connsiteY33" fmla="*/ 1085850 h 2773136"/>
                  <a:gd name="connsiteX34" fmla="*/ 1357993 w 4942114"/>
                  <a:gd name="connsiteY34" fmla="*/ 816429 h 2773136"/>
                  <a:gd name="connsiteX35" fmla="*/ 1526721 w 4942114"/>
                  <a:gd name="connsiteY35" fmla="*/ 751115 h 2773136"/>
                  <a:gd name="connsiteX36" fmla="*/ 1355271 w 4942114"/>
                  <a:gd name="connsiteY36" fmla="*/ 696686 h 2773136"/>
                  <a:gd name="connsiteX37" fmla="*/ 1333500 w 4942114"/>
                  <a:gd name="connsiteY37" fmla="*/ 677636 h 2773136"/>
                  <a:gd name="connsiteX38" fmla="*/ 1336221 w 4942114"/>
                  <a:gd name="connsiteY38" fmla="*/ 489858 h 2773136"/>
                  <a:gd name="connsiteX39" fmla="*/ 1499507 w 4942114"/>
                  <a:gd name="connsiteY39" fmla="*/ 432708 h 2773136"/>
                  <a:gd name="connsiteX40" fmla="*/ 1336221 w 4942114"/>
                  <a:gd name="connsiteY40" fmla="*/ 378279 h 2773136"/>
                  <a:gd name="connsiteX41" fmla="*/ 1325336 w 4942114"/>
                  <a:gd name="connsiteY41" fmla="*/ 345622 h 2773136"/>
                  <a:gd name="connsiteX42" fmla="*/ 1328057 w 4942114"/>
                  <a:gd name="connsiteY42" fmla="*/ 182336 h 2773136"/>
                  <a:gd name="connsiteX43" fmla="*/ 1529443 w 4942114"/>
                  <a:gd name="connsiteY43" fmla="*/ 87086 h 2773136"/>
                  <a:gd name="connsiteX44" fmla="*/ 1529443 w 4942114"/>
                  <a:gd name="connsiteY44" fmla="*/ 38100 h 2773136"/>
                  <a:gd name="connsiteX45" fmla="*/ 1839686 w 4942114"/>
                  <a:gd name="connsiteY45" fmla="*/ 89808 h 2773136"/>
                  <a:gd name="connsiteX46" fmla="*/ 1839686 w 4942114"/>
                  <a:gd name="connsiteY46" fmla="*/ 32658 h 2773136"/>
                  <a:gd name="connsiteX47" fmla="*/ 1845128 w 4942114"/>
                  <a:gd name="connsiteY47" fmla="*/ 179615 h 2773136"/>
                  <a:gd name="connsiteX48" fmla="*/ 2106386 w 4942114"/>
                  <a:gd name="connsiteY48" fmla="*/ 277586 h 2773136"/>
                  <a:gd name="connsiteX49" fmla="*/ 2198914 w 4942114"/>
                  <a:gd name="connsiteY49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7214 w 4942114"/>
                  <a:gd name="connsiteY23" fmla="*/ 1660072 h 2773136"/>
                  <a:gd name="connsiteX24" fmla="*/ 24493 w 4942114"/>
                  <a:gd name="connsiteY24" fmla="*/ 1521279 h 2773136"/>
                  <a:gd name="connsiteX25" fmla="*/ 16328 w 4942114"/>
                  <a:gd name="connsiteY25" fmla="*/ 1257300 h 2773136"/>
                  <a:gd name="connsiteX26" fmla="*/ 0 w 4942114"/>
                  <a:gd name="connsiteY26" fmla="*/ 781050 h 2773136"/>
                  <a:gd name="connsiteX27" fmla="*/ 168728 w 4942114"/>
                  <a:gd name="connsiteY27" fmla="*/ 688522 h 2773136"/>
                  <a:gd name="connsiteX28" fmla="*/ 171450 w 4942114"/>
                  <a:gd name="connsiteY28" fmla="*/ 653143 h 2773136"/>
                  <a:gd name="connsiteX29" fmla="*/ 381000 w 4942114"/>
                  <a:gd name="connsiteY29" fmla="*/ 642258 h 2773136"/>
                  <a:gd name="connsiteX30" fmla="*/ 381000 w 4942114"/>
                  <a:gd name="connsiteY30" fmla="*/ 707572 h 2773136"/>
                  <a:gd name="connsiteX31" fmla="*/ 1020536 w 4942114"/>
                  <a:gd name="connsiteY31" fmla="*/ 1072243 h 2773136"/>
                  <a:gd name="connsiteX32" fmla="*/ 1132114 w 4942114"/>
                  <a:gd name="connsiteY32" fmla="*/ 1085850 h 2773136"/>
                  <a:gd name="connsiteX33" fmla="*/ 1357993 w 4942114"/>
                  <a:gd name="connsiteY33" fmla="*/ 816429 h 2773136"/>
                  <a:gd name="connsiteX34" fmla="*/ 1526721 w 4942114"/>
                  <a:gd name="connsiteY34" fmla="*/ 751115 h 2773136"/>
                  <a:gd name="connsiteX35" fmla="*/ 1355271 w 4942114"/>
                  <a:gd name="connsiteY35" fmla="*/ 696686 h 2773136"/>
                  <a:gd name="connsiteX36" fmla="*/ 1333500 w 4942114"/>
                  <a:gd name="connsiteY36" fmla="*/ 677636 h 2773136"/>
                  <a:gd name="connsiteX37" fmla="*/ 1336221 w 4942114"/>
                  <a:gd name="connsiteY37" fmla="*/ 489858 h 2773136"/>
                  <a:gd name="connsiteX38" fmla="*/ 1499507 w 4942114"/>
                  <a:gd name="connsiteY38" fmla="*/ 432708 h 2773136"/>
                  <a:gd name="connsiteX39" fmla="*/ 1336221 w 4942114"/>
                  <a:gd name="connsiteY39" fmla="*/ 378279 h 2773136"/>
                  <a:gd name="connsiteX40" fmla="*/ 1325336 w 4942114"/>
                  <a:gd name="connsiteY40" fmla="*/ 345622 h 2773136"/>
                  <a:gd name="connsiteX41" fmla="*/ 1328057 w 4942114"/>
                  <a:gd name="connsiteY41" fmla="*/ 182336 h 2773136"/>
                  <a:gd name="connsiteX42" fmla="*/ 1529443 w 4942114"/>
                  <a:gd name="connsiteY42" fmla="*/ 87086 h 2773136"/>
                  <a:gd name="connsiteX43" fmla="*/ 1529443 w 4942114"/>
                  <a:gd name="connsiteY43" fmla="*/ 38100 h 2773136"/>
                  <a:gd name="connsiteX44" fmla="*/ 1839686 w 4942114"/>
                  <a:gd name="connsiteY44" fmla="*/ 89808 h 2773136"/>
                  <a:gd name="connsiteX45" fmla="*/ 1839686 w 4942114"/>
                  <a:gd name="connsiteY45" fmla="*/ 32658 h 2773136"/>
                  <a:gd name="connsiteX46" fmla="*/ 1845128 w 4942114"/>
                  <a:gd name="connsiteY46" fmla="*/ 179615 h 2773136"/>
                  <a:gd name="connsiteX47" fmla="*/ 2106386 w 4942114"/>
                  <a:gd name="connsiteY47" fmla="*/ 277586 h 2773136"/>
                  <a:gd name="connsiteX48" fmla="*/ 2198914 w 4942114"/>
                  <a:gd name="connsiteY48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526721 w 4942114"/>
                  <a:gd name="connsiteY33" fmla="*/ 751115 h 2773136"/>
                  <a:gd name="connsiteX34" fmla="*/ 1355271 w 4942114"/>
                  <a:gd name="connsiteY34" fmla="*/ 696686 h 2773136"/>
                  <a:gd name="connsiteX35" fmla="*/ 1333500 w 4942114"/>
                  <a:gd name="connsiteY35" fmla="*/ 677636 h 2773136"/>
                  <a:gd name="connsiteX36" fmla="*/ 1336221 w 4942114"/>
                  <a:gd name="connsiteY36" fmla="*/ 489858 h 2773136"/>
                  <a:gd name="connsiteX37" fmla="*/ 1499507 w 4942114"/>
                  <a:gd name="connsiteY37" fmla="*/ 432708 h 2773136"/>
                  <a:gd name="connsiteX38" fmla="*/ 1336221 w 4942114"/>
                  <a:gd name="connsiteY38" fmla="*/ 378279 h 2773136"/>
                  <a:gd name="connsiteX39" fmla="*/ 1325336 w 4942114"/>
                  <a:gd name="connsiteY39" fmla="*/ 345622 h 2773136"/>
                  <a:gd name="connsiteX40" fmla="*/ 1328057 w 4942114"/>
                  <a:gd name="connsiteY40" fmla="*/ 182336 h 2773136"/>
                  <a:gd name="connsiteX41" fmla="*/ 1529443 w 4942114"/>
                  <a:gd name="connsiteY41" fmla="*/ 87086 h 2773136"/>
                  <a:gd name="connsiteX42" fmla="*/ 1529443 w 4942114"/>
                  <a:gd name="connsiteY42" fmla="*/ 38100 h 2773136"/>
                  <a:gd name="connsiteX43" fmla="*/ 1839686 w 4942114"/>
                  <a:gd name="connsiteY43" fmla="*/ 89808 h 2773136"/>
                  <a:gd name="connsiteX44" fmla="*/ 1839686 w 4942114"/>
                  <a:gd name="connsiteY44" fmla="*/ 32658 h 2773136"/>
                  <a:gd name="connsiteX45" fmla="*/ 1845128 w 4942114"/>
                  <a:gd name="connsiteY45" fmla="*/ 179615 h 2773136"/>
                  <a:gd name="connsiteX46" fmla="*/ 2106386 w 4942114"/>
                  <a:gd name="connsiteY46" fmla="*/ 277586 h 2773136"/>
                  <a:gd name="connsiteX47" fmla="*/ 2198914 w 4942114"/>
                  <a:gd name="connsiteY47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526721 w 4942114"/>
                  <a:gd name="connsiteY33" fmla="*/ 751115 h 2773136"/>
                  <a:gd name="connsiteX34" fmla="*/ 1355271 w 4942114"/>
                  <a:gd name="connsiteY34" fmla="*/ 696686 h 2773136"/>
                  <a:gd name="connsiteX35" fmla="*/ 1333500 w 4942114"/>
                  <a:gd name="connsiteY35" fmla="*/ 677636 h 2773136"/>
                  <a:gd name="connsiteX36" fmla="*/ 1336221 w 4942114"/>
                  <a:gd name="connsiteY36" fmla="*/ 489858 h 2773136"/>
                  <a:gd name="connsiteX37" fmla="*/ 1336221 w 4942114"/>
                  <a:gd name="connsiteY37" fmla="*/ 378279 h 2773136"/>
                  <a:gd name="connsiteX38" fmla="*/ 1325336 w 4942114"/>
                  <a:gd name="connsiteY38" fmla="*/ 345622 h 2773136"/>
                  <a:gd name="connsiteX39" fmla="*/ 1328057 w 4942114"/>
                  <a:gd name="connsiteY39" fmla="*/ 182336 h 2773136"/>
                  <a:gd name="connsiteX40" fmla="*/ 1529443 w 4942114"/>
                  <a:gd name="connsiteY40" fmla="*/ 87086 h 2773136"/>
                  <a:gd name="connsiteX41" fmla="*/ 1529443 w 4942114"/>
                  <a:gd name="connsiteY41" fmla="*/ 38100 h 2773136"/>
                  <a:gd name="connsiteX42" fmla="*/ 1839686 w 4942114"/>
                  <a:gd name="connsiteY42" fmla="*/ 89808 h 2773136"/>
                  <a:gd name="connsiteX43" fmla="*/ 1839686 w 4942114"/>
                  <a:gd name="connsiteY43" fmla="*/ 32658 h 2773136"/>
                  <a:gd name="connsiteX44" fmla="*/ 1845128 w 4942114"/>
                  <a:gd name="connsiteY44" fmla="*/ 179615 h 2773136"/>
                  <a:gd name="connsiteX45" fmla="*/ 2106386 w 4942114"/>
                  <a:gd name="connsiteY45" fmla="*/ 277586 h 2773136"/>
                  <a:gd name="connsiteX46" fmla="*/ 2198914 w 4942114"/>
                  <a:gd name="connsiteY46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3500 w 4942114"/>
                  <a:gd name="connsiteY34" fmla="*/ 677636 h 2773136"/>
                  <a:gd name="connsiteX35" fmla="*/ 1336221 w 4942114"/>
                  <a:gd name="connsiteY35" fmla="*/ 489858 h 2773136"/>
                  <a:gd name="connsiteX36" fmla="*/ 1336221 w 4942114"/>
                  <a:gd name="connsiteY36" fmla="*/ 378279 h 2773136"/>
                  <a:gd name="connsiteX37" fmla="*/ 1325336 w 4942114"/>
                  <a:gd name="connsiteY37" fmla="*/ 345622 h 2773136"/>
                  <a:gd name="connsiteX38" fmla="*/ 1328057 w 4942114"/>
                  <a:gd name="connsiteY38" fmla="*/ 182336 h 2773136"/>
                  <a:gd name="connsiteX39" fmla="*/ 1529443 w 4942114"/>
                  <a:gd name="connsiteY39" fmla="*/ 87086 h 2773136"/>
                  <a:gd name="connsiteX40" fmla="*/ 1529443 w 4942114"/>
                  <a:gd name="connsiteY40" fmla="*/ 38100 h 2773136"/>
                  <a:gd name="connsiteX41" fmla="*/ 1839686 w 4942114"/>
                  <a:gd name="connsiteY41" fmla="*/ 89808 h 2773136"/>
                  <a:gd name="connsiteX42" fmla="*/ 1839686 w 4942114"/>
                  <a:gd name="connsiteY42" fmla="*/ 32658 h 2773136"/>
                  <a:gd name="connsiteX43" fmla="*/ 1845128 w 4942114"/>
                  <a:gd name="connsiteY43" fmla="*/ 179615 h 2773136"/>
                  <a:gd name="connsiteX44" fmla="*/ 2106386 w 4942114"/>
                  <a:gd name="connsiteY44" fmla="*/ 277586 h 2773136"/>
                  <a:gd name="connsiteX45" fmla="*/ 2198914 w 4942114"/>
                  <a:gd name="connsiteY45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3500 w 4942114"/>
                  <a:gd name="connsiteY34" fmla="*/ 677636 h 2773136"/>
                  <a:gd name="connsiteX35" fmla="*/ 1336221 w 4942114"/>
                  <a:gd name="connsiteY35" fmla="*/ 489858 h 2773136"/>
                  <a:gd name="connsiteX36" fmla="*/ 1325336 w 4942114"/>
                  <a:gd name="connsiteY36" fmla="*/ 345622 h 2773136"/>
                  <a:gd name="connsiteX37" fmla="*/ 1328057 w 4942114"/>
                  <a:gd name="connsiteY37" fmla="*/ 182336 h 2773136"/>
                  <a:gd name="connsiteX38" fmla="*/ 1529443 w 4942114"/>
                  <a:gd name="connsiteY38" fmla="*/ 87086 h 2773136"/>
                  <a:gd name="connsiteX39" fmla="*/ 1529443 w 4942114"/>
                  <a:gd name="connsiteY39" fmla="*/ 38100 h 2773136"/>
                  <a:gd name="connsiteX40" fmla="*/ 1839686 w 4942114"/>
                  <a:gd name="connsiteY40" fmla="*/ 89808 h 2773136"/>
                  <a:gd name="connsiteX41" fmla="*/ 1839686 w 4942114"/>
                  <a:gd name="connsiteY41" fmla="*/ 32658 h 2773136"/>
                  <a:gd name="connsiteX42" fmla="*/ 1845128 w 4942114"/>
                  <a:gd name="connsiteY42" fmla="*/ 179615 h 2773136"/>
                  <a:gd name="connsiteX43" fmla="*/ 2106386 w 4942114"/>
                  <a:gd name="connsiteY43" fmla="*/ 277586 h 2773136"/>
                  <a:gd name="connsiteX44" fmla="*/ 2198914 w 4942114"/>
                  <a:gd name="connsiteY44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6221 w 4942114"/>
                  <a:gd name="connsiteY34" fmla="*/ 489858 h 2773136"/>
                  <a:gd name="connsiteX35" fmla="*/ 1325336 w 4942114"/>
                  <a:gd name="connsiteY35" fmla="*/ 345622 h 2773136"/>
                  <a:gd name="connsiteX36" fmla="*/ 1328057 w 4942114"/>
                  <a:gd name="connsiteY36" fmla="*/ 182336 h 2773136"/>
                  <a:gd name="connsiteX37" fmla="*/ 1529443 w 4942114"/>
                  <a:gd name="connsiteY37" fmla="*/ 87086 h 2773136"/>
                  <a:gd name="connsiteX38" fmla="*/ 1529443 w 4942114"/>
                  <a:gd name="connsiteY38" fmla="*/ 38100 h 2773136"/>
                  <a:gd name="connsiteX39" fmla="*/ 1839686 w 4942114"/>
                  <a:gd name="connsiteY39" fmla="*/ 89808 h 2773136"/>
                  <a:gd name="connsiteX40" fmla="*/ 1839686 w 4942114"/>
                  <a:gd name="connsiteY40" fmla="*/ 32658 h 2773136"/>
                  <a:gd name="connsiteX41" fmla="*/ 1845128 w 4942114"/>
                  <a:gd name="connsiteY41" fmla="*/ 179615 h 2773136"/>
                  <a:gd name="connsiteX42" fmla="*/ 2106386 w 4942114"/>
                  <a:gd name="connsiteY42" fmla="*/ 277586 h 2773136"/>
                  <a:gd name="connsiteX43" fmla="*/ 2198914 w 4942114"/>
                  <a:gd name="connsiteY43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405078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93164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336276 w 4942114"/>
                  <a:gd name="connsiteY15" fmla="*/ 2719372 h 2773136"/>
                  <a:gd name="connsiteX16" fmla="*/ 3116036 w 4942114"/>
                  <a:gd name="connsiteY16" fmla="*/ 2773136 h 2773136"/>
                  <a:gd name="connsiteX17" fmla="*/ 2393164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328057 w 4942114"/>
                  <a:gd name="connsiteY35" fmla="*/ 182336 h 2752286"/>
                  <a:gd name="connsiteX36" fmla="*/ 1529443 w 4942114"/>
                  <a:gd name="connsiteY36" fmla="*/ 87086 h 2752286"/>
                  <a:gd name="connsiteX37" fmla="*/ 1529443 w 4942114"/>
                  <a:gd name="connsiteY37" fmla="*/ 38100 h 2752286"/>
                  <a:gd name="connsiteX38" fmla="*/ 1839686 w 4942114"/>
                  <a:gd name="connsiteY38" fmla="*/ 89808 h 2752286"/>
                  <a:gd name="connsiteX39" fmla="*/ 1839686 w 4942114"/>
                  <a:gd name="connsiteY39" fmla="*/ 32658 h 2752286"/>
                  <a:gd name="connsiteX40" fmla="*/ 1845128 w 4942114"/>
                  <a:gd name="connsiteY40" fmla="*/ 179615 h 2752286"/>
                  <a:gd name="connsiteX41" fmla="*/ 2106386 w 4942114"/>
                  <a:gd name="connsiteY41" fmla="*/ 277586 h 2752286"/>
                  <a:gd name="connsiteX42" fmla="*/ 2198914 w 4942114"/>
                  <a:gd name="connsiteY42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87086 h 2752286"/>
                  <a:gd name="connsiteX37" fmla="*/ 1529443 w 4942114"/>
                  <a:gd name="connsiteY37" fmla="*/ 38100 h 2752286"/>
                  <a:gd name="connsiteX38" fmla="*/ 1839686 w 4942114"/>
                  <a:gd name="connsiteY38" fmla="*/ 89808 h 2752286"/>
                  <a:gd name="connsiteX39" fmla="*/ 1839686 w 4942114"/>
                  <a:gd name="connsiteY39" fmla="*/ 32658 h 2752286"/>
                  <a:gd name="connsiteX40" fmla="*/ 1845128 w 4942114"/>
                  <a:gd name="connsiteY40" fmla="*/ 179615 h 2752286"/>
                  <a:gd name="connsiteX41" fmla="*/ 2106386 w 4942114"/>
                  <a:gd name="connsiteY41" fmla="*/ 277586 h 2752286"/>
                  <a:gd name="connsiteX42" fmla="*/ 2198914 w 4942114"/>
                  <a:gd name="connsiteY42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1839686 w 4942114"/>
                  <a:gd name="connsiteY38" fmla="*/ 32658 h 2752286"/>
                  <a:gd name="connsiteX39" fmla="*/ 1845128 w 4942114"/>
                  <a:gd name="connsiteY39" fmla="*/ 179615 h 2752286"/>
                  <a:gd name="connsiteX40" fmla="*/ 2106386 w 4942114"/>
                  <a:gd name="connsiteY40" fmla="*/ 277586 h 2752286"/>
                  <a:gd name="connsiteX41" fmla="*/ 2198914 w 4942114"/>
                  <a:gd name="connsiteY41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1839686 w 4942114"/>
                  <a:gd name="connsiteY38" fmla="*/ 32658 h 2752286"/>
                  <a:gd name="connsiteX39" fmla="*/ 2106386 w 4942114"/>
                  <a:gd name="connsiteY39" fmla="*/ 277586 h 2752286"/>
                  <a:gd name="connsiteX40" fmla="*/ 2198914 w 4942114"/>
                  <a:gd name="connsiteY40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839686 w 4942114"/>
                  <a:gd name="connsiteY37" fmla="*/ 89808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082558 w 4942114"/>
                  <a:gd name="connsiteY38" fmla="*/ 29843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082558 w 4942114"/>
                  <a:gd name="connsiteY38" fmla="*/ 298436 h 2752286"/>
                  <a:gd name="connsiteX39" fmla="*/ 2198914 w 4942114"/>
                  <a:gd name="connsiteY39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408608 w 4942114"/>
                  <a:gd name="connsiteY8" fmla="*/ 44076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408608 w 4942114"/>
                  <a:gd name="connsiteY8" fmla="*/ 44076 h 2752286"/>
                  <a:gd name="connsiteX9" fmla="*/ 4679665 w 4942114"/>
                  <a:gd name="connsiteY9" fmla="*/ 259834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5001560"/>
                  <a:gd name="connsiteY0" fmla="*/ 420279 h 2752286"/>
                  <a:gd name="connsiteX1" fmla="*/ 3001736 w 5001560"/>
                  <a:gd name="connsiteY1" fmla="*/ 32658 h 2752286"/>
                  <a:gd name="connsiteX2" fmla="*/ 3559628 w 5001560"/>
                  <a:gd name="connsiteY2" fmla="*/ 0 h 2752286"/>
                  <a:gd name="connsiteX3" fmla="*/ 3962400 w 5001560"/>
                  <a:gd name="connsiteY3" fmla="*/ 244929 h 2752286"/>
                  <a:gd name="connsiteX4" fmla="*/ 4346121 w 5001560"/>
                  <a:gd name="connsiteY4" fmla="*/ 729343 h 2752286"/>
                  <a:gd name="connsiteX5" fmla="*/ 4343400 w 5001560"/>
                  <a:gd name="connsiteY5" fmla="*/ 963386 h 2752286"/>
                  <a:gd name="connsiteX6" fmla="*/ 4370614 w 5001560"/>
                  <a:gd name="connsiteY6" fmla="*/ 887186 h 2752286"/>
                  <a:gd name="connsiteX7" fmla="*/ 4340678 w 5001560"/>
                  <a:gd name="connsiteY7" fmla="*/ 302079 h 2752286"/>
                  <a:gd name="connsiteX8" fmla="*/ 4408608 w 5001560"/>
                  <a:gd name="connsiteY8" fmla="*/ 44076 h 2752286"/>
                  <a:gd name="connsiteX9" fmla="*/ 4679665 w 5001560"/>
                  <a:gd name="connsiteY9" fmla="*/ 259834 h 2752286"/>
                  <a:gd name="connsiteX10" fmla="*/ 5001560 w 5001560"/>
                  <a:gd name="connsiteY10" fmla="*/ 824595 h 2752286"/>
                  <a:gd name="connsiteX11" fmla="*/ 4942114 w 5001560"/>
                  <a:gd name="connsiteY11" fmla="*/ 1436915 h 2752286"/>
                  <a:gd name="connsiteX12" fmla="*/ 4890407 w 5001560"/>
                  <a:gd name="connsiteY12" fmla="*/ 1738993 h 2752286"/>
                  <a:gd name="connsiteX13" fmla="*/ 4242707 w 5001560"/>
                  <a:gd name="connsiteY13" fmla="*/ 2275115 h 2752286"/>
                  <a:gd name="connsiteX14" fmla="*/ 3766457 w 5001560"/>
                  <a:gd name="connsiteY14" fmla="*/ 2558143 h 2752286"/>
                  <a:gd name="connsiteX15" fmla="*/ 3336276 w 5001560"/>
                  <a:gd name="connsiteY15" fmla="*/ 2719372 h 2752286"/>
                  <a:gd name="connsiteX16" fmla="*/ 3172627 w 5001560"/>
                  <a:gd name="connsiteY16" fmla="*/ 2752286 h 2752286"/>
                  <a:gd name="connsiteX17" fmla="*/ 2393164 w 5001560"/>
                  <a:gd name="connsiteY17" fmla="*/ 2388023 h 2752286"/>
                  <a:gd name="connsiteX18" fmla="*/ 1148443 w 5001560"/>
                  <a:gd name="connsiteY18" fmla="*/ 1641022 h 2752286"/>
                  <a:gd name="connsiteX19" fmla="*/ 810986 w 5001560"/>
                  <a:gd name="connsiteY19" fmla="*/ 1684565 h 2752286"/>
                  <a:gd name="connsiteX20" fmla="*/ 421821 w 5001560"/>
                  <a:gd name="connsiteY20" fmla="*/ 2035629 h 2752286"/>
                  <a:gd name="connsiteX21" fmla="*/ 38100 w 5001560"/>
                  <a:gd name="connsiteY21" fmla="*/ 1921329 h 2752286"/>
                  <a:gd name="connsiteX22" fmla="*/ 32657 w 5001560"/>
                  <a:gd name="connsiteY22" fmla="*/ 1741715 h 2752286"/>
                  <a:gd name="connsiteX23" fmla="*/ 24493 w 5001560"/>
                  <a:gd name="connsiteY23" fmla="*/ 1521279 h 2752286"/>
                  <a:gd name="connsiteX24" fmla="*/ 16328 w 5001560"/>
                  <a:gd name="connsiteY24" fmla="*/ 1257300 h 2752286"/>
                  <a:gd name="connsiteX25" fmla="*/ 0 w 5001560"/>
                  <a:gd name="connsiteY25" fmla="*/ 781050 h 2752286"/>
                  <a:gd name="connsiteX26" fmla="*/ 168728 w 5001560"/>
                  <a:gd name="connsiteY26" fmla="*/ 688522 h 2752286"/>
                  <a:gd name="connsiteX27" fmla="*/ 171450 w 5001560"/>
                  <a:gd name="connsiteY27" fmla="*/ 653143 h 2752286"/>
                  <a:gd name="connsiteX28" fmla="*/ 381000 w 5001560"/>
                  <a:gd name="connsiteY28" fmla="*/ 642258 h 2752286"/>
                  <a:gd name="connsiteX29" fmla="*/ 1020536 w 5001560"/>
                  <a:gd name="connsiteY29" fmla="*/ 1072243 h 2752286"/>
                  <a:gd name="connsiteX30" fmla="*/ 1132114 w 5001560"/>
                  <a:gd name="connsiteY30" fmla="*/ 1085850 h 2752286"/>
                  <a:gd name="connsiteX31" fmla="*/ 1357993 w 5001560"/>
                  <a:gd name="connsiteY31" fmla="*/ 816429 h 2752286"/>
                  <a:gd name="connsiteX32" fmla="*/ 1355271 w 5001560"/>
                  <a:gd name="connsiteY32" fmla="*/ 696686 h 2752286"/>
                  <a:gd name="connsiteX33" fmla="*/ 1325336 w 5001560"/>
                  <a:gd name="connsiteY33" fmla="*/ 345622 h 2752286"/>
                  <a:gd name="connsiteX34" fmla="*/ 1268487 w 5001560"/>
                  <a:gd name="connsiteY34" fmla="*/ 262755 h 2752286"/>
                  <a:gd name="connsiteX35" fmla="*/ 1639648 w 5001560"/>
                  <a:gd name="connsiteY35" fmla="*/ 26186 h 2752286"/>
                  <a:gd name="connsiteX36" fmla="*/ 1937977 w 5001560"/>
                  <a:gd name="connsiteY36" fmla="*/ 202991 h 2752286"/>
                  <a:gd name="connsiteX37" fmla="*/ 2082558 w 5001560"/>
                  <a:gd name="connsiteY37" fmla="*/ 298436 h 2752286"/>
                  <a:gd name="connsiteX38" fmla="*/ 2198914 w 5001560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90407 w 5011574"/>
                  <a:gd name="connsiteY12" fmla="*/ 1738993 h 2752286"/>
                  <a:gd name="connsiteX13" fmla="*/ 4242707 w 5011574"/>
                  <a:gd name="connsiteY13" fmla="*/ 227511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42707 w 5011574"/>
                  <a:gd name="connsiteY13" fmla="*/ 227511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67965 w 5011574"/>
                  <a:gd name="connsiteY13" fmla="*/ 235720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67965 w 5011574"/>
                  <a:gd name="connsiteY13" fmla="*/ 2357205 h 2752286"/>
                  <a:gd name="connsiteX14" fmla="*/ 3696996 w 5011574"/>
                  <a:gd name="connsiteY14" fmla="*/ 2671805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172627 w 5011574"/>
                  <a:gd name="connsiteY16" fmla="*/ 2752286 h 2801460"/>
                  <a:gd name="connsiteX17" fmla="*/ 2393164 w 5011574"/>
                  <a:gd name="connsiteY17" fmla="*/ 2388023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393164 w 5011574"/>
                  <a:gd name="connsiteY17" fmla="*/ 2388023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7 w 5011574"/>
                  <a:gd name="connsiteY19" fmla="*/ 1722451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7 w 5011574"/>
                  <a:gd name="connsiteY19" fmla="*/ 1722451 h 2801460"/>
                  <a:gd name="connsiteX20" fmla="*/ 421820 w 5011574"/>
                  <a:gd name="connsiteY20" fmla="*/ 209245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255533 w 5068193"/>
                  <a:gd name="connsiteY0" fmla="*/ 420279 h 2801460"/>
                  <a:gd name="connsiteX1" fmla="*/ 3058355 w 5068193"/>
                  <a:gd name="connsiteY1" fmla="*/ 32658 h 2801460"/>
                  <a:gd name="connsiteX2" fmla="*/ 3616247 w 5068193"/>
                  <a:gd name="connsiteY2" fmla="*/ 0 h 2801460"/>
                  <a:gd name="connsiteX3" fmla="*/ 4019019 w 5068193"/>
                  <a:gd name="connsiteY3" fmla="*/ 244929 h 2801460"/>
                  <a:gd name="connsiteX4" fmla="*/ 4402740 w 5068193"/>
                  <a:gd name="connsiteY4" fmla="*/ 729343 h 2801460"/>
                  <a:gd name="connsiteX5" fmla="*/ 4400019 w 5068193"/>
                  <a:gd name="connsiteY5" fmla="*/ 963386 h 2801460"/>
                  <a:gd name="connsiteX6" fmla="*/ 4427233 w 5068193"/>
                  <a:gd name="connsiteY6" fmla="*/ 887186 h 2801460"/>
                  <a:gd name="connsiteX7" fmla="*/ 4397297 w 5068193"/>
                  <a:gd name="connsiteY7" fmla="*/ 302079 h 2801460"/>
                  <a:gd name="connsiteX8" fmla="*/ 4465227 w 5068193"/>
                  <a:gd name="connsiteY8" fmla="*/ 44076 h 2801460"/>
                  <a:gd name="connsiteX9" fmla="*/ 4736284 w 5068193"/>
                  <a:gd name="connsiteY9" fmla="*/ 259834 h 2801460"/>
                  <a:gd name="connsiteX10" fmla="*/ 5058179 w 5068193"/>
                  <a:gd name="connsiteY10" fmla="*/ 824595 h 2801460"/>
                  <a:gd name="connsiteX11" fmla="*/ 5068193 w 5068193"/>
                  <a:gd name="connsiteY11" fmla="*/ 1645294 h 2801460"/>
                  <a:gd name="connsiteX12" fmla="*/ 4928083 w 5068193"/>
                  <a:gd name="connsiteY12" fmla="*/ 1840027 h 2801460"/>
                  <a:gd name="connsiteX13" fmla="*/ 4324584 w 5068193"/>
                  <a:gd name="connsiteY13" fmla="*/ 2357205 h 2801460"/>
                  <a:gd name="connsiteX14" fmla="*/ 3753615 w 5068193"/>
                  <a:gd name="connsiteY14" fmla="*/ 2671805 h 2801460"/>
                  <a:gd name="connsiteX15" fmla="*/ 3355008 w 5068193"/>
                  <a:gd name="connsiteY15" fmla="*/ 2801460 h 2801460"/>
                  <a:gd name="connsiteX16" fmla="*/ 3115583 w 5068193"/>
                  <a:gd name="connsiteY16" fmla="*/ 2777544 h 2801460"/>
                  <a:gd name="connsiteX17" fmla="*/ 2216146 w 5068193"/>
                  <a:gd name="connsiteY17" fmla="*/ 2337506 h 2801460"/>
                  <a:gd name="connsiteX18" fmla="*/ 1236636 w 5068193"/>
                  <a:gd name="connsiteY18" fmla="*/ 1704167 h 2801460"/>
                  <a:gd name="connsiteX19" fmla="*/ 867606 w 5068193"/>
                  <a:gd name="connsiteY19" fmla="*/ 1722451 h 2801460"/>
                  <a:gd name="connsiteX20" fmla="*/ 478439 w 5068193"/>
                  <a:gd name="connsiteY20" fmla="*/ 2092459 h 2801460"/>
                  <a:gd name="connsiteX21" fmla="*/ 0 w 5068193"/>
                  <a:gd name="connsiteY21" fmla="*/ 1946589 h 2801460"/>
                  <a:gd name="connsiteX22" fmla="*/ 89276 w 5068193"/>
                  <a:gd name="connsiteY22" fmla="*/ 1741715 h 2801460"/>
                  <a:gd name="connsiteX23" fmla="*/ 81112 w 5068193"/>
                  <a:gd name="connsiteY23" fmla="*/ 1521279 h 2801460"/>
                  <a:gd name="connsiteX24" fmla="*/ 72947 w 5068193"/>
                  <a:gd name="connsiteY24" fmla="*/ 1257300 h 2801460"/>
                  <a:gd name="connsiteX25" fmla="*/ 56619 w 5068193"/>
                  <a:gd name="connsiteY25" fmla="*/ 781050 h 2801460"/>
                  <a:gd name="connsiteX26" fmla="*/ 225347 w 5068193"/>
                  <a:gd name="connsiteY26" fmla="*/ 688522 h 2801460"/>
                  <a:gd name="connsiteX27" fmla="*/ 228069 w 5068193"/>
                  <a:gd name="connsiteY27" fmla="*/ 653143 h 2801460"/>
                  <a:gd name="connsiteX28" fmla="*/ 437619 w 5068193"/>
                  <a:gd name="connsiteY28" fmla="*/ 642258 h 2801460"/>
                  <a:gd name="connsiteX29" fmla="*/ 1077155 w 5068193"/>
                  <a:gd name="connsiteY29" fmla="*/ 1072243 h 2801460"/>
                  <a:gd name="connsiteX30" fmla="*/ 1188733 w 5068193"/>
                  <a:gd name="connsiteY30" fmla="*/ 1085850 h 2801460"/>
                  <a:gd name="connsiteX31" fmla="*/ 1414612 w 5068193"/>
                  <a:gd name="connsiteY31" fmla="*/ 816429 h 2801460"/>
                  <a:gd name="connsiteX32" fmla="*/ 1411890 w 5068193"/>
                  <a:gd name="connsiteY32" fmla="*/ 696686 h 2801460"/>
                  <a:gd name="connsiteX33" fmla="*/ 1381955 w 5068193"/>
                  <a:gd name="connsiteY33" fmla="*/ 345622 h 2801460"/>
                  <a:gd name="connsiteX34" fmla="*/ 1325106 w 5068193"/>
                  <a:gd name="connsiteY34" fmla="*/ 262755 h 2801460"/>
                  <a:gd name="connsiteX35" fmla="*/ 1696267 w 5068193"/>
                  <a:gd name="connsiteY35" fmla="*/ 26186 h 2801460"/>
                  <a:gd name="connsiteX36" fmla="*/ 1994596 w 5068193"/>
                  <a:gd name="connsiteY36" fmla="*/ 202991 h 2801460"/>
                  <a:gd name="connsiteX37" fmla="*/ 2139177 w 5068193"/>
                  <a:gd name="connsiteY37" fmla="*/ 298436 h 2801460"/>
                  <a:gd name="connsiteX38" fmla="*/ 2255533 w 5068193"/>
                  <a:gd name="connsiteY38" fmla="*/ 420279 h 2801460"/>
                  <a:gd name="connsiteX0" fmla="*/ 2267290 w 5079950"/>
                  <a:gd name="connsiteY0" fmla="*/ 420279 h 2801460"/>
                  <a:gd name="connsiteX1" fmla="*/ 3070112 w 5079950"/>
                  <a:gd name="connsiteY1" fmla="*/ 32658 h 2801460"/>
                  <a:gd name="connsiteX2" fmla="*/ 3628004 w 5079950"/>
                  <a:gd name="connsiteY2" fmla="*/ 0 h 2801460"/>
                  <a:gd name="connsiteX3" fmla="*/ 4030776 w 5079950"/>
                  <a:gd name="connsiteY3" fmla="*/ 244929 h 2801460"/>
                  <a:gd name="connsiteX4" fmla="*/ 4414497 w 5079950"/>
                  <a:gd name="connsiteY4" fmla="*/ 729343 h 2801460"/>
                  <a:gd name="connsiteX5" fmla="*/ 4411776 w 5079950"/>
                  <a:gd name="connsiteY5" fmla="*/ 963386 h 2801460"/>
                  <a:gd name="connsiteX6" fmla="*/ 4438990 w 5079950"/>
                  <a:gd name="connsiteY6" fmla="*/ 887186 h 2801460"/>
                  <a:gd name="connsiteX7" fmla="*/ 4409054 w 5079950"/>
                  <a:gd name="connsiteY7" fmla="*/ 302079 h 2801460"/>
                  <a:gd name="connsiteX8" fmla="*/ 4476984 w 5079950"/>
                  <a:gd name="connsiteY8" fmla="*/ 44076 h 2801460"/>
                  <a:gd name="connsiteX9" fmla="*/ 4748041 w 5079950"/>
                  <a:gd name="connsiteY9" fmla="*/ 259834 h 2801460"/>
                  <a:gd name="connsiteX10" fmla="*/ 5069936 w 5079950"/>
                  <a:gd name="connsiteY10" fmla="*/ 824595 h 2801460"/>
                  <a:gd name="connsiteX11" fmla="*/ 5079950 w 5079950"/>
                  <a:gd name="connsiteY11" fmla="*/ 1645294 h 2801460"/>
                  <a:gd name="connsiteX12" fmla="*/ 4939840 w 5079950"/>
                  <a:gd name="connsiteY12" fmla="*/ 1840027 h 2801460"/>
                  <a:gd name="connsiteX13" fmla="*/ 4336341 w 5079950"/>
                  <a:gd name="connsiteY13" fmla="*/ 2357205 h 2801460"/>
                  <a:gd name="connsiteX14" fmla="*/ 3765372 w 5079950"/>
                  <a:gd name="connsiteY14" fmla="*/ 2671805 h 2801460"/>
                  <a:gd name="connsiteX15" fmla="*/ 3366765 w 5079950"/>
                  <a:gd name="connsiteY15" fmla="*/ 2801460 h 2801460"/>
                  <a:gd name="connsiteX16" fmla="*/ 3127340 w 5079950"/>
                  <a:gd name="connsiteY16" fmla="*/ 2777544 h 2801460"/>
                  <a:gd name="connsiteX17" fmla="*/ 2227903 w 5079950"/>
                  <a:gd name="connsiteY17" fmla="*/ 2337506 h 2801460"/>
                  <a:gd name="connsiteX18" fmla="*/ 1248393 w 5079950"/>
                  <a:gd name="connsiteY18" fmla="*/ 1704167 h 2801460"/>
                  <a:gd name="connsiteX19" fmla="*/ 879363 w 5079950"/>
                  <a:gd name="connsiteY19" fmla="*/ 1722451 h 2801460"/>
                  <a:gd name="connsiteX20" fmla="*/ 490196 w 5079950"/>
                  <a:gd name="connsiteY20" fmla="*/ 2092459 h 2801460"/>
                  <a:gd name="connsiteX21" fmla="*/ 11757 w 5079950"/>
                  <a:gd name="connsiteY21" fmla="*/ 1946589 h 2801460"/>
                  <a:gd name="connsiteX22" fmla="*/ 0 w 5079950"/>
                  <a:gd name="connsiteY22" fmla="*/ 1710144 h 2801460"/>
                  <a:gd name="connsiteX23" fmla="*/ 92869 w 5079950"/>
                  <a:gd name="connsiteY23" fmla="*/ 1521279 h 2801460"/>
                  <a:gd name="connsiteX24" fmla="*/ 84704 w 5079950"/>
                  <a:gd name="connsiteY24" fmla="*/ 1257300 h 2801460"/>
                  <a:gd name="connsiteX25" fmla="*/ 68376 w 5079950"/>
                  <a:gd name="connsiteY25" fmla="*/ 781050 h 2801460"/>
                  <a:gd name="connsiteX26" fmla="*/ 237104 w 5079950"/>
                  <a:gd name="connsiteY26" fmla="*/ 688522 h 2801460"/>
                  <a:gd name="connsiteX27" fmla="*/ 239826 w 5079950"/>
                  <a:gd name="connsiteY27" fmla="*/ 653143 h 2801460"/>
                  <a:gd name="connsiteX28" fmla="*/ 449376 w 5079950"/>
                  <a:gd name="connsiteY28" fmla="*/ 642258 h 2801460"/>
                  <a:gd name="connsiteX29" fmla="*/ 1088912 w 5079950"/>
                  <a:gd name="connsiteY29" fmla="*/ 1072243 h 2801460"/>
                  <a:gd name="connsiteX30" fmla="*/ 1200490 w 5079950"/>
                  <a:gd name="connsiteY30" fmla="*/ 1085850 h 2801460"/>
                  <a:gd name="connsiteX31" fmla="*/ 1426369 w 5079950"/>
                  <a:gd name="connsiteY31" fmla="*/ 816429 h 2801460"/>
                  <a:gd name="connsiteX32" fmla="*/ 1423647 w 5079950"/>
                  <a:gd name="connsiteY32" fmla="*/ 696686 h 2801460"/>
                  <a:gd name="connsiteX33" fmla="*/ 1393712 w 5079950"/>
                  <a:gd name="connsiteY33" fmla="*/ 345622 h 2801460"/>
                  <a:gd name="connsiteX34" fmla="*/ 1336863 w 5079950"/>
                  <a:gd name="connsiteY34" fmla="*/ 262755 h 2801460"/>
                  <a:gd name="connsiteX35" fmla="*/ 1708024 w 5079950"/>
                  <a:gd name="connsiteY35" fmla="*/ 26186 h 2801460"/>
                  <a:gd name="connsiteX36" fmla="*/ 2006353 w 5079950"/>
                  <a:gd name="connsiteY36" fmla="*/ 202991 h 2801460"/>
                  <a:gd name="connsiteX37" fmla="*/ 2150934 w 5079950"/>
                  <a:gd name="connsiteY37" fmla="*/ 298436 h 2801460"/>
                  <a:gd name="connsiteX38" fmla="*/ 2267290 w 5079950"/>
                  <a:gd name="connsiteY38" fmla="*/ 420279 h 2801460"/>
                  <a:gd name="connsiteX0" fmla="*/ 2307027 w 5119687"/>
                  <a:gd name="connsiteY0" fmla="*/ 420279 h 2801460"/>
                  <a:gd name="connsiteX1" fmla="*/ 3109849 w 5119687"/>
                  <a:gd name="connsiteY1" fmla="*/ 32658 h 2801460"/>
                  <a:gd name="connsiteX2" fmla="*/ 3667741 w 5119687"/>
                  <a:gd name="connsiteY2" fmla="*/ 0 h 2801460"/>
                  <a:gd name="connsiteX3" fmla="*/ 4070513 w 5119687"/>
                  <a:gd name="connsiteY3" fmla="*/ 244929 h 2801460"/>
                  <a:gd name="connsiteX4" fmla="*/ 4454234 w 5119687"/>
                  <a:gd name="connsiteY4" fmla="*/ 729343 h 2801460"/>
                  <a:gd name="connsiteX5" fmla="*/ 4451513 w 5119687"/>
                  <a:gd name="connsiteY5" fmla="*/ 963386 h 2801460"/>
                  <a:gd name="connsiteX6" fmla="*/ 4478727 w 5119687"/>
                  <a:gd name="connsiteY6" fmla="*/ 887186 h 2801460"/>
                  <a:gd name="connsiteX7" fmla="*/ 4448791 w 5119687"/>
                  <a:gd name="connsiteY7" fmla="*/ 302079 h 2801460"/>
                  <a:gd name="connsiteX8" fmla="*/ 4516721 w 5119687"/>
                  <a:gd name="connsiteY8" fmla="*/ 44076 h 2801460"/>
                  <a:gd name="connsiteX9" fmla="*/ 4787778 w 5119687"/>
                  <a:gd name="connsiteY9" fmla="*/ 259834 h 2801460"/>
                  <a:gd name="connsiteX10" fmla="*/ 5109673 w 5119687"/>
                  <a:gd name="connsiteY10" fmla="*/ 824595 h 2801460"/>
                  <a:gd name="connsiteX11" fmla="*/ 5119687 w 5119687"/>
                  <a:gd name="connsiteY11" fmla="*/ 1645294 h 2801460"/>
                  <a:gd name="connsiteX12" fmla="*/ 4979577 w 5119687"/>
                  <a:gd name="connsiteY12" fmla="*/ 1840027 h 2801460"/>
                  <a:gd name="connsiteX13" fmla="*/ 4376078 w 5119687"/>
                  <a:gd name="connsiteY13" fmla="*/ 2357205 h 2801460"/>
                  <a:gd name="connsiteX14" fmla="*/ 3805109 w 5119687"/>
                  <a:gd name="connsiteY14" fmla="*/ 2671805 h 2801460"/>
                  <a:gd name="connsiteX15" fmla="*/ 3406502 w 5119687"/>
                  <a:gd name="connsiteY15" fmla="*/ 2801460 h 2801460"/>
                  <a:gd name="connsiteX16" fmla="*/ 3167077 w 5119687"/>
                  <a:gd name="connsiteY16" fmla="*/ 2777544 h 2801460"/>
                  <a:gd name="connsiteX17" fmla="*/ 2267640 w 5119687"/>
                  <a:gd name="connsiteY17" fmla="*/ 2337506 h 2801460"/>
                  <a:gd name="connsiteX18" fmla="*/ 1288130 w 5119687"/>
                  <a:gd name="connsiteY18" fmla="*/ 1704167 h 2801460"/>
                  <a:gd name="connsiteX19" fmla="*/ 919100 w 5119687"/>
                  <a:gd name="connsiteY19" fmla="*/ 1722451 h 2801460"/>
                  <a:gd name="connsiteX20" fmla="*/ 529933 w 5119687"/>
                  <a:gd name="connsiteY20" fmla="*/ 2092459 h 2801460"/>
                  <a:gd name="connsiteX21" fmla="*/ 51494 w 5119687"/>
                  <a:gd name="connsiteY21" fmla="*/ 1946589 h 2801460"/>
                  <a:gd name="connsiteX22" fmla="*/ 39737 w 5119687"/>
                  <a:gd name="connsiteY22" fmla="*/ 1710144 h 2801460"/>
                  <a:gd name="connsiteX23" fmla="*/ 0 w 5119687"/>
                  <a:gd name="connsiteY23" fmla="*/ 1508649 h 2801460"/>
                  <a:gd name="connsiteX24" fmla="*/ 124441 w 5119687"/>
                  <a:gd name="connsiteY24" fmla="*/ 1257300 h 2801460"/>
                  <a:gd name="connsiteX25" fmla="*/ 108113 w 5119687"/>
                  <a:gd name="connsiteY25" fmla="*/ 781050 h 2801460"/>
                  <a:gd name="connsiteX26" fmla="*/ 276841 w 5119687"/>
                  <a:gd name="connsiteY26" fmla="*/ 688522 h 2801460"/>
                  <a:gd name="connsiteX27" fmla="*/ 279563 w 5119687"/>
                  <a:gd name="connsiteY27" fmla="*/ 653143 h 2801460"/>
                  <a:gd name="connsiteX28" fmla="*/ 489113 w 5119687"/>
                  <a:gd name="connsiteY28" fmla="*/ 642258 h 2801460"/>
                  <a:gd name="connsiteX29" fmla="*/ 1128649 w 5119687"/>
                  <a:gd name="connsiteY29" fmla="*/ 1072243 h 2801460"/>
                  <a:gd name="connsiteX30" fmla="*/ 1240227 w 5119687"/>
                  <a:gd name="connsiteY30" fmla="*/ 1085850 h 2801460"/>
                  <a:gd name="connsiteX31" fmla="*/ 1466106 w 5119687"/>
                  <a:gd name="connsiteY31" fmla="*/ 816429 h 2801460"/>
                  <a:gd name="connsiteX32" fmla="*/ 1463384 w 5119687"/>
                  <a:gd name="connsiteY32" fmla="*/ 696686 h 2801460"/>
                  <a:gd name="connsiteX33" fmla="*/ 1433449 w 5119687"/>
                  <a:gd name="connsiteY33" fmla="*/ 345622 h 2801460"/>
                  <a:gd name="connsiteX34" fmla="*/ 1376600 w 5119687"/>
                  <a:gd name="connsiteY34" fmla="*/ 262755 h 2801460"/>
                  <a:gd name="connsiteX35" fmla="*/ 1747761 w 5119687"/>
                  <a:gd name="connsiteY35" fmla="*/ 26186 h 2801460"/>
                  <a:gd name="connsiteX36" fmla="*/ 2046090 w 5119687"/>
                  <a:gd name="connsiteY36" fmla="*/ 202991 h 2801460"/>
                  <a:gd name="connsiteX37" fmla="*/ 2190671 w 5119687"/>
                  <a:gd name="connsiteY37" fmla="*/ 298436 h 2801460"/>
                  <a:gd name="connsiteX38" fmla="*/ 2307027 w 5119687"/>
                  <a:gd name="connsiteY38" fmla="*/ 420279 h 2801460"/>
                  <a:gd name="connsiteX0" fmla="*/ 2327820 w 5140480"/>
                  <a:gd name="connsiteY0" fmla="*/ 420279 h 2801460"/>
                  <a:gd name="connsiteX1" fmla="*/ 3130642 w 5140480"/>
                  <a:gd name="connsiteY1" fmla="*/ 32658 h 2801460"/>
                  <a:gd name="connsiteX2" fmla="*/ 3688534 w 5140480"/>
                  <a:gd name="connsiteY2" fmla="*/ 0 h 2801460"/>
                  <a:gd name="connsiteX3" fmla="*/ 4091306 w 5140480"/>
                  <a:gd name="connsiteY3" fmla="*/ 244929 h 2801460"/>
                  <a:gd name="connsiteX4" fmla="*/ 4475027 w 5140480"/>
                  <a:gd name="connsiteY4" fmla="*/ 729343 h 2801460"/>
                  <a:gd name="connsiteX5" fmla="*/ 4472306 w 5140480"/>
                  <a:gd name="connsiteY5" fmla="*/ 963386 h 2801460"/>
                  <a:gd name="connsiteX6" fmla="*/ 4499520 w 5140480"/>
                  <a:gd name="connsiteY6" fmla="*/ 887186 h 2801460"/>
                  <a:gd name="connsiteX7" fmla="*/ 4469584 w 5140480"/>
                  <a:gd name="connsiteY7" fmla="*/ 302079 h 2801460"/>
                  <a:gd name="connsiteX8" fmla="*/ 4537514 w 5140480"/>
                  <a:gd name="connsiteY8" fmla="*/ 44076 h 2801460"/>
                  <a:gd name="connsiteX9" fmla="*/ 4808571 w 5140480"/>
                  <a:gd name="connsiteY9" fmla="*/ 259834 h 2801460"/>
                  <a:gd name="connsiteX10" fmla="*/ 5130466 w 5140480"/>
                  <a:gd name="connsiteY10" fmla="*/ 824595 h 2801460"/>
                  <a:gd name="connsiteX11" fmla="*/ 5140480 w 5140480"/>
                  <a:gd name="connsiteY11" fmla="*/ 1645294 h 2801460"/>
                  <a:gd name="connsiteX12" fmla="*/ 5000370 w 5140480"/>
                  <a:gd name="connsiteY12" fmla="*/ 1840027 h 2801460"/>
                  <a:gd name="connsiteX13" fmla="*/ 4396871 w 5140480"/>
                  <a:gd name="connsiteY13" fmla="*/ 2357205 h 2801460"/>
                  <a:gd name="connsiteX14" fmla="*/ 3825902 w 5140480"/>
                  <a:gd name="connsiteY14" fmla="*/ 2671805 h 2801460"/>
                  <a:gd name="connsiteX15" fmla="*/ 3427295 w 5140480"/>
                  <a:gd name="connsiteY15" fmla="*/ 2801460 h 2801460"/>
                  <a:gd name="connsiteX16" fmla="*/ 3187870 w 5140480"/>
                  <a:gd name="connsiteY16" fmla="*/ 2777544 h 2801460"/>
                  <a:gd name="connsiteX17" fmla="*/ 2288433 w 5140480"/>
                  <a:gd name="connsiteY17" fmla="*/ 2337506 h 2801460"/>
                  <a:gd name="connsiteX18" fmla="*/ 1308923 w 5140480"/>
                  <a:gd name="connsiteY18" fmla="*/ 1704167 h 2801460"/>
                  <a:gd name="connsiteX19" fmla="*/ 939893 w 5140480"/>
                  <a:gd name="connsiteY19" fmla="*/ 1722451 h 2801460"/>
                  <a:gd name="connsiteX20" fmla="*/ 550726 w 5140480"/>
                  <a:gd name="connsiteY20" fmla="*/ 2092459 h 2801460"/>
                  <a:gd name="connsiteX21" fmla="*/ 72287 w 5140480"/>
                  <a:gd name="connsiteY21" fmla="*/ 1946589 h 2801460"/>
                  <a:gd name="connsiteX22" fmla="*/ 60530 w 5140480"/>
                  <a:gd name="connsiteY22" fmla="*/ 1710144 h 2801460"/>
                  <a:gd name="connsiteX23" fmla="*/ 20793 w 5140480"/>
                  <a:gd name="connsiteY23" fmla="*/ 1508649 h 2801460"/>
                  <a:gd name="connsiteX24" fmla="*/ 0 w 5140480"/>
                  <a:gd name="connsiteY24" fmla="*/ 1244672 h 2801460"/>
                  <a:gd name="connsiteX25" fmla="*/ 128906 w 5140480"/>
                  <a:gd name="connsiteY25" fmla="*/ 781050 h 2801460"/>
                  <a:gd name="connsiteX26" fmla="*/ 297634 w 5140480"/>
                  <a:gd name="connsiteY26" fmla="*/ 688522 h 2801460"/>
                  <a:gd name="connsiteX27" fmla="*/ 300356 w 5140480"/>
                  <a:gd name="connsiteY27" fmla="*/ 653143 h 2801460"/>
                  <a:gd name="connsiteX28" fmla="*/ 509906 w 5140480"/>
                  <a:gd name="connsiteY28" fmla="*/ 642258 h 2801460"/>
                  <a:gd name="connsiteX29" fmla="*/ 1149442 w 5140480"/>
                  <a:gd name="connsiteY29" fmla="*/ 1072243 h 2801460"/>
                  <a:gd name="connsiteX30" fmla="*/ 1261020 w 5140480"/>
                  <a:gd name="connsiteY30" fmla="*/ 1085850 h 2801460"/>
                  <a:gd name="connsiteX31" fmla="*/ 1486899 w 5140480"/>
                  <a:gd name="connsiteY31" fmla="*/ 816429 h 2801460"/>
                  <a:gd name="connsiteX32" fmla="*/ 1484177 w 5140480"/>
                  <a:gd name="connsiteY32" fmla="*/ 696686 h 2801460"/>
                  <a:gd name="connsiteX33" fmla="*/ 1454242 w 5140480"/>
                  <a:gd name="connsiteY33" fmla="*/ 345622 h 2801460"/>
                  <a:gd name="connsiteX34" fmla="*/ 1397393 w 5140480"/>
                  <a:gd name="connsiteY34" fmla="*/ 262755 h 2801460"/>
                  <a:gd name="connsiteX35" fmla="*/ 1768554 w 5140480"/>
                  <a:gd name="connsiteY35" fmla="*/ 26186 h 2801460"/>
                  <a:gd name="connsiteX36" fmla="*/ 2066883 w 5140480"/>
                  <a:gd name="connsiteY36" fmla="*/ 202991 h 2801460"/>
                  <a:gd name="connsiteX37" fmla="*/ 2211464 w 5140480"/>
                  <a:gd name="connsiteY37" fmla="*/ 298436 h 2801460"/>
                  <a:gd name="connsiteX38" fmla="*/ 2327820 w 5140480"/>
                  <a:gd name="connsiteY38" fmla="*/ 420279 h 2801460"/>
                  <a:gd name="connsiteX0" fmla="*/ 2375721 w 5188381"/>
                  <a:gd name="connsiteY0" fmla="*/ 420279 h 2801460"/>
                  <a:gd name="connsiteX1" fmla="*/ 3178543 w 5188381"/>
                  <a:gd name="connsiteY1" fmla="*/ 32658 h 2801460"/>
                  <a:gd name="connsiteX2" fmla="*/ 3736435 w 5188381"/>
                  <a:gd name="connsiteY2" fmla="*/ 0 h 2801460"/>
                  <a:gd name="connsiteX3" fmla="*/ 4139207 w 5188381"/>
                  <a:gd name="connsiteY3" fmla="*/ 244929 h 2801460"/>
                  <a:gd name="connsiteX4" fmla="*/ 4522928 w 5188381"/>
                  <a:gd name="connsiteY4" fmla="*/ 729343 h 2801460"/>
                  <a:gd name="connsiteX5" fmla="*/ 4520207 w 5188381"/>
                  <a:gd name="connsiteY5" fmla="*/ 963386 h 2801460"/>
                  <a:gd name="connsiteX6" fmla="*/ 4547421 w 5188381"/>
                  <a:gd name="connsiteY6" fmla="*/ 887186 h 2801460"/>
                  <a:gd name="connsiteX7" fmla="*/ 4517485 w 5188381"/>
                  <a:gd name="connsiteY7" fmla="*/ 302079 h 2801460"/>
                  <a:gd name="connsiteX8" fmla="*/ 4585415 w 5188381"/>
                  <a:gd name="connsiteY8" fmla="*/ 44076 h 2801460"/>
                  <a:gd name="connsiteX9" fmla="*/ 4856472 w 5188381"/>
                  <a:gd name="connsiteY9" fmla="*/ 259834 h 2801460"/>
                  <a:gd name="connsiteX10" fmla="*/ 5178367 w 5188381"/>
                  <a:gd name="connsiteY10" fmla="*/ 824595 h 2801460"/>
                  <a:gd name="connsiteX11" fmla="*/ 5188381 w 5188381"/>
                  <a:gd name="connsiteY11" fmla="*/ 1645294 h 2801460"/>
                  <a:gd name="connsiteX12" fmla="*/ 5048271 w 5188381"/>
                  <a:gd name="connsiteY12" fmla="*/ 1840027 h 2801460"/>
                  <a:gd name="connsiteX13" fmla="*/ 4444772 w 5188381"/>
                  <a:gd name="connsiteY13" fmla="*/ 2357205 h 2801460"/>
                  <a:gd name="connsiteX14" fmla="*/ 3873803 w 5188381"/>
                  <a:gd name="connsiteY14" fmla="*/ 2671805 h 2801460"/>
                  <a:gd name="connsiteX15" fmla="*/ 3475196 w 5188381"/>
                  <a:gd name="connsiteY15" fmla="*/ 2801460 h 2801460"/>
                  <a:gd name="connsiteX16" fmla="*/ 3235771 w 5188381"/>
                  <a:gd name="connsiteY16" fmla="*/ 2777544 h 2801460"/>
                  <a:gd name="connsiteX17" fmla="*/ 2336334 w 5188381"/>
                  <a:gd name="connsiteY17" fmla="*/ 2337506 h 2801460"/>
                  <a:gd name="connsiteX18" fmla="*/ 1356824 w 5188381"/>
                  <a:gd name="connsiteY18" fmla="*/ 1704167 h 2801460"/>
                  <a:gd name="connsiteX19" fmla="*/ 987794 w 5188381"/>
                  <a:gd name="connsiteY19" fmla="*/ 1722451 h 2801460"/>
                  <a:gd name="connsiteX20" fmla="*/ 598627 w 5188381"/>
                  <a:gd name="connsiteY20" fmla="*/ 2092459 h 2801460"/>
                  <a:gd name="connsiteX21" fmla="*/ 120188 w 5188381"/>
                  <a:gd name="connsiteY21" fmla="*/ 1946589 h 2801460"/>
                  <a:gd name="connsiteX22" fmla="*/ 108431 w 5188381"/>
                  <a:gd name="connsiteY22" fmla="*/ 1710144 h 2801460"/>
                  <a:gd name="connsiteX23" fmla="*/ 68694 w 5188381"/>
                  <a:gd name="connsiteY23" fmla="*/ 1508649 h 2801460"/>
                  <a:gd name="connsiteX24" fmla="*/ 47901 w 5188381"/>
                  <a:gd name="connsiteY24" fmla="*/ 1244672 h 2801460"/>
                  <a:gd name="connsiteX25" fmla="*/ 0 w 5188381"/>
                  <a:gd name="connsiteY25" fmla="*/ 711589 h 2801460"/>
                  <a:gd name="connsiteX26" fmla="*/ 345535 w 5188381"/>
                  <a:gd name="connsiteY26" fmla="*/ 688522 h 2801460"/>
                  <a:gd name="connsiteX27" fmla="*/ 348257 w 5188381"/>
                  <a:gd name="connsiteY27" fmla="*/ 653143 h 2801460"/>
                  <a:gd name="connsiteX28" fmla="*/ 557807 w 5188381"/>
                  <a:gd name="connsiteY28" fmla="*/ 642258 h 2801460"/>
                  <a:gd name="connsiteX29" fmla="*/ 1197343 w 5188381"/>
                  <a:gd name="connsiteY29" fmla="*/ 1072243 h 2801460"/>
                  <a:gd name="connsiteX30" fmla="*/ 1308921 w 5188381"/>
                  <a:gd name="connsiteY30" fmla="*/ 1085850 h 2801460"/>
                  <a:gd name="connsiteX31" fmla="*/ 1534800 w 5188381"/>
                  <a:gd name="connsiteY31" fmla="*/ 816429 h 2801460"/>
                  <a:gd name="connsiteX32" fmla="*/ 1532078 w 5188381"/>
                  <a:gd name="connsiteY32" fmla="*/ 696686 h 2801460"/>
                  <a:gd name="connsiteX33" fmla="*/ 1502143 w 5188381"/>
                  <a:gd name="connsiteY33" fmla="*/ 345622 h 2801460"/>
                  <a:gd name="connsiteX34" fmla="*/ 1445294 w 5188381"/>
                  <a:gd name="connsiteY34" fmla="*/ 262755 h 2801460"/>
                  <a:gd name="connsiteX35" fmla="*/ 1816455 w 5188381"/>
                  <a:gd name="connsiteY35" fmla="*/ 26186 h 2801460"/>
                  <a:gd name="connsiteX36" fmla="*/ 2114784 w 5188381"/>
                  <a:gd name="connsiteY36" fmla="*/ 202991 h 2801460"/>
                  <a:gd name="connsiteX37" fmla="*/ 2259365 w 5188381"/>
                  <a:gd name="connsiteY37" fmla="*/ 298436 h 2801460"/>
                  <a:gd name="connsiteX38" fmla="*/ 2375721 w 5188381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3962 w 5156808"/>
                  <a:gd name="connsiteY26" fmla="*/ 688522 h 2801460"/>
                  <a:gd name="connsiteX27" fmla="*/ 316684 w 5156808"/>
                  <a:gd name="connsiteY27" fmla="*/ 653143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3962 w 5156808"/>
                  <a:gd name="connsiteY26" fmla="*/ 688522 h 2801460"/>
                  <a:gd name="connsiteX27" fmla="*/ 316684 w 5156808"/>
                  <a:gd name="connsiteY27" fmla="*/ 495281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175043 w 5156808"/>
                  <a:gd name="connsiteY26" fmla="*/ 593804 h 2801460"/>
                  <a:gd name="connsiteX27" fmla="*/ 316684 w 5156808"/>
                  <a:gd name="connsiteY27" fmla="*/ 495281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6684 w 5156808"/>
                  <a:gd name="connsiteY26" fmla="*/ 495281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0 w 5156808"/>
                  <a:gd name="connsiteY24" fmla="*/ 711589 h 2801460"/>
                  <a:gd name="connsiteX25" fmla="*/ 442975 w 5156808"/>
                  <a:gd name="connsiteY25" fmla="*/ 514225 h 2801460"/>
                  <a:gd name="connsiteX26" fmla="*/ 526234 w 5156808"/>
                  <a:gd name="connsiteY26" fmla="*/ 642258 h 2801460"/>
                  <a:gd name="connsiteX27" fmla="*/ 1165770 w 5156808"/>
                  <a:gd name="connsiteY27" fmla="*/ 1072243 h 2801460"/>
                  <a:gd name="connsiteX28" fmla="*/ 1277348 w 5156808"/>
                  <a:gd name="connsiteY28" fmla="*/ 1085850 h 2801460"/>
                  <a:gd name="connsiteX29" fmla="*/ 1503227 w 5156808"/>
                  <a:gd name="connsiteY29" fmla="*/ 816429 h 2801460"/>
                  <a:gd name="connsiteX30" fmla="*/ 1500505 w 5156808"/>
                  <a:gd name="connsiteY30" fmla="*/ 696686 h 2801460"/>
                  <a:gd name="connsiteX31" fmla="*/ 1470570 w 5156808"/>
                  <a:gd name="connsiteY31" fmla="*/ 345622 h 2801460"/>
                  <a:gd name="connsiteX32" fmla="*/ 1413721 w 5156808"/>
                  <a:gd name="connsiteY32" fmla="*/ 262755 h 2801460"/>
                  <a:gd name="connsiteX33" fmla="*/ 1784882 w 5156808"/>
                  <a:gd name="connsiteY33" fmla="*/ 26186 h 2801460"/>
                  <a:gd name="connsiteX34" fmla="*/ 2083211 w 5156808"/>
                  <a:gd name="connsiteY34" fmla="*/ 202991 h 2801460"/>
                  <a:gd name="connsiteX35" fmla="*/ 2227792 w 5156808"/>
                  <a:gd name="connsiteY35" fmla="*/ 298436 h 2801460"/>
                  <a:gd name="connsiteX36" fmla="*/ 2344148 w 5156808"/>
                  <a:gd name="connsiteY36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526234 w 5156808"/>
                  <a:gd name="connsiteY25" fmla="*/ 642258 h 2801460"/>
                  <a:gd name="connsiteX26" fmla="*/ 1165770 w 5156808"/>
                  <a:gd name="connsiteY26" fmla="*/ 1072243 h 2801460"/>
                  <a:gd name="connsiteX27" fmla="*/ 1277348 w 5156808"/>
                  <a:gd name="connsiteY27" fmla="*/ 1085850 h 2801460"/>
                  <a:gd name="connsiteX28" fmla="*/ 1503227 w 5156808"/>
                  <a:gd name="connsiteY28" fmla="*/ 816429 h 2801460"/>
                  <a:gd name="connsiteX29" fmla="*/ 1500505 w 5156808"/>
                  <a:gd name="connsiteY29" fmla="*/ 696686 h 2801460"/>
                  <a:gd name="connsiteX30" fmla="*/ 1470570 w 5156808"/>
                  <a:gd name="connsiteY30" fmla="*/ 345622 h 2801460"/>
                  <a:gd name="connsiteX31" fmla="*/ 1413721 w 5156808"/>
                  <a:gd name="connsiteY31" fmla="*/ 262755 h 2801460"/>
                  <a:gd name="connsiteX32" fmla="*/ 1784882 w 5156808"/>
                  <a:gd name="connsiteY32" fmla="*/ 26186 h 2801460"/>
                  <a:gd name="connsiteX33" fmla="*/ 2083211 w 5156808"/>
                  <a:gd name="connsiteY33" fmla="*/ 202991 h 2801460"/>
                  <a:gd name="connsiteX34" fmla="*/ 2227792 w 5156808"/>
                  <a:gd name="connsiteY34" fmla="*/ 298436 h 2801460"/>
                  <a:gd name="connsiteX35" fmla="*/ 2344148 w 5156808"/>
                  <a:gd name="connsiteY35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526234 w 5156808"/>
                  <a:gd name="connsiteY25" fmla="*/ 642258 h 2801460"/>
                  <a:gd name="connsiteX26" fmla="*/ 1165770 w 5156808"/>
                  <a:gd name="connsiteY26" fmla="*/ 1072243 h 2801460"/>
                  <a:gd name="connsiteX27" fmla="*/ 1277348 w 5156808"/>
                  <a:gd name="connsiteY27" fmla="*/ 1085850 h 2801460"/>
                  <a:gd name="connsiteX28" fmla="*/ 1503227 w 5156808"/>
                  <a:gd name="connsiteY28" fmla="*/ 816429 h 2801460"/>
                  <a:gd name="connsiteX29" fmla="*/ 1500505 w 5156808"/>
                  <a:gd name="connsiteY29" fmla="*/ 696686 h 2801460"/>
                  <a:gd name="connsiteX30" fmla="*/ 1470570 w 5156808"/>
                  <a:gd name="connsiteY30" fmla="*/ 345622 h 2801460"/>
                  <a:gd name="connsiteX31" fmla="*/ 1413721 w 5156808"/>
                  <a:gd name="connsiteY31" fmla="*/ 262755 h 2801460"/>
                  <a:gd name="connsiteX32" fmla="*/ 1784882 w 5156808"/>
                  <a:gd name="connsiteY32" fmla="*/ 26186 h 2801460"/>
                  <a:gd name="connsiteX33" fmla="*/ 2083211 w 5156808"/>
                  <a:gd name="connsiteY33" fmla="*/ 202991 h 2801460"/>
                  <a:gd name="connsiteX34" fmla="*/ 2227792 w 5156808"/>
                  <a:gd name="connsiteY34" fmla="*/ 298436 h 2801460"/>
                  <a:gd name="connsiteX35" fmla="*/ 2344148 w 5156808"/>
                  <a:gd name="connsiteY35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165770 w 5156808"/>
                  <a:gd name="connsiteY25" fmla="*/ 1072243 h 2801460"/>
                  <a:gd name="connsiteX26" fmla="*/ 1277348 w 5156808"/>
                  <a:gd name="connsiteY26" fmla="*/ 1085850 h 2801460"/>
                  <a:gd name="connsiteX27" fmla="*/ 1503227 w 5156808"/>
                  <a:gd name="connsiteY27" fmla="*/ 816429 h 2801460"/>
                  <a:gd name="connsiteX28" fmla="*/ 1500505 w 5156808"/>
                  <a:gd name="connsiteY28" fmla="*/ 696686 h 2801460"/>
                  <a:gd name="connsiteX29" fmla="*/ 1470570 w 5156808"/>
                  <a:gd name="connsiteY29" fmla="*/ 345622 h 2801460"/>
                  <a:gd name="connsiteX30" fmla="*/ 1413721 w 5156808"/>
                  <a:gd name="connsiteY30" fmla="*/ 262755 h 2801460"/>
                  <a:gd name="connsiteX31" fmla="*/ 1784882 w 5156808"/>
                  <a:gd name="connsiteY31" fmla="*/ 26186 h 2801460"/>
                  <a:gd name="connsiteX32" fmla="*/ 2083211 w 5156808"/>
                  <a:gd name="connsiteY32" fmla="*/ 202991 h 2801460"/>
                  <a:gd name="connsiteX33" fmla="*/ 2227792 w 5156808"/>
                  <a:gd name="connsiteY33" fmla="*/ 298436 h 2801460"/>
                  <a:gd name="connsiteX34" fmla="*/ 2344148 w 5156808"/>
                  <a:gd name="connsiteY34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77348 w 5156808"/>
                  <a:gd name="connsiteY25" fmla="*/ 1085850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01573 w 5156808"/>
                  <a:gd name="connsiteY25" fmla="*/ 984818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01573 w 5156808"/>
                  <a:gd name="connsiteY25" fmla="*/ 1022705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188944 w 5144179"/>
                  <a:gd name="connsiteY25" fmla="*/ 1022705 h 2801460"/>
                  <a:gd name="connsiteX26" fmla="*/ 1490598 w 5144179"/>
                  <a:gd name="connsiteY26" fmla="*/ 816429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490598 w 5144179"/>
                  <a:gd name="connsiteY26" fmla="*/ 816429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293745 w 5144179"/>
                  <a:gd name="connsiteY29" fmla="*/ 269069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293745 w 5144179"/>
                  <a:gd name="connsiteY29" fmla="*/ 136463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526698 h 2907879"/>
                  <a:gd name="connsiteX1" fmla="*/ 3134341 w 5144179"/>
                  <a:gd name="connsiteY1" fmla="*/ 139077 h 2907879"/>
                  <a:gd name="connsiteX2" fmla="*/ 3692233 w 5144179"/>
                  <a:gd name="connsiteY2" fmla="*/ 106419 h 2907879"/>
                  <a:gd name="connsiteX3" fmla="*/ 4095005 w 5144179"/>
                  <a:gd name="connsiteY3" fmla="*/ 351348 h 2907879"/>
                  <a:gd name="connsiteX4" fmla="*/ 4478726 w 5144179"/>
                  <a:gd name="connsiteY4" fmla="*/ 835762 h 2907879"/>
                  <a:gd name="connsiteX5" fmla="*/ 4476005 w 5144179"/>
                  <a:gd name="connsiteY5" fmla="*/ 1069805 h 2907879"/>
                  <a:gd name="connsiteX6" fmla="*/ 4503219 w 5144179"/>
                  <a:gd name="connsiteY6" fmla="*/ 993605 h 2907879"/>
                  <a:gd name="connsiteX7" fmla="*/ 4473283 w 5144179"/>
                  <a:gd name="connsiteY7" fmla="*/ 408498 h 2907879"/>
                  <a:gd name="connsiteX8" fmla="*/ 4541213 w 5144179"/>
                  <a:gd name="connsiteY8" fmla="*/ 150495 h 2907879"/>
                  <a:gd name="connsiteX9" fmla="*/ 4812270 w 5144179"/>
                  <a:gd name="connsiteY9" fmla="*/ 366253 h 2907879"/>
                  <a:gd name="connsiteX10" fmla="*/ 5134165 w 5144179"/>
                  <a:gd name="connsiteY10" fmla="*/ 931014 h 2907879"/>
                  <a:gd name="connsiteX11" fmla="*/ 5144179 w 5144179"/>
                  <a:gd name="connsiteY11" fmla="*/ 1751713 h 2907879"/>
                  <a:gd name="connsiteX12" fmla="*/ 5004069 w 5144179"/>
                  <a:gd name="connsiteY12" fmla="*/ 1946446 h 2907879"/>
                  <a:gd name="connsiteX13" fmla="*/ 4400570 w 5144179"/>
                  <a:gd name="connsiteY13" fmla="*/ 2463624 h 2907879"/>
                  <a:gd name="connsiteX14" fmla="*/ 3829601 w 5144179"/>
                  <a:gd name="connsiteY14" fmla="*/ 2778224 h 2907879"/>
                  <a:gd name="connsiteX15" fmla="*/ 3430994 w 5144179"/>
                  <a:gd name="connsiteY15" fmla="*/ 2907879 h 2907879"/>
                  <a:gd name="connsiteX16" fmla="*/ 3191569 w 5144179"/>
                  <a:gd name="connsiteY16" fmla="*/ 2883963 h 2907879"/>
                  <a:gd name="connsiteX17" fmla="*/ 2292132 w 5144179"/>
                  <a:gd name="connsiteY17" fmla="*/ 2443925 h 2907879"/>
                  <a:gd name="connsiteX18" fmla="*/ 1312622 w 5144179"/>
                  <a:gd name="connsiteY18" fmla="*/ 1810586 h 2907879"/>
                  <a:gd name="connsiteX19" fmla="*/ 943592 w 5144179"/>
                  <a:gd name="connsiteY19" fmla="*/ 1828870 h 2907879"/>
                  <a:gd name="connsiteX20" fmla="*/ 554425 w 5144179"/>
                  <a:gd name="connsiteY20" fmla="*/ 2198878 h 2907879"/>
                  <a:gd name="connsiteX21" fmla="*/ 44414 w 5144179"/>
                  <a:gd name="connsiteY21" fmla="*/ 2053008 h 2907879"/>
                  <a:gd name="connsiteX22" fmla="*/ 24492 w 5144179"/>
                  <a:gd name="connsiteY22" fmla="*/ 1615068 h 2907879"/>
                  <a:gd name="connsiteX23" fmla="*/ 0 w 5144179"/>
                  <a:gd name="connsiteY23" fmla="*/ 748549 h 2907879"/>
                  <a:gd name="connsiteX24" fmla="*/ 430346 w 5144179"/>
                  <a:gd name="connsiteY24" fmla="*/ 620644 h 2907879"/>
                  <a:gd name="connsiteX25" fmla="*/ 1201573 w 5144179"/>
                  <a:gd name="connsiteY25" fmla="*/ 1065979 h 2907879"/>
                  <a:gd name="connsiteX26" fmla="*/ 1370623 w 5144179"/>
                  <a:gd name="connsiteY26" fmla="*/ 922850 h 2907879"/>
                  <a:gd name="connsiteX27" fmla="*/ 1487876 w 5144179"/>
                  <a:gd name="connsiteY27" fmla="*/ 803105 h 2907879"/>
                  <a:gd name="connsiteX28" fmla="*/ 1375854 w 5144179"/>
                  <a:gd name="connsiteY28" fmla="*/ 452041 h 2907879"/>
                  <a:gd name="connsiteX29" fmla="*/ 1293745 w 5144179"/>
                  <a:gd name="connsiteY29" fmla="*/ 242882 h 2907879"/>
                  <a:gd name="connsiteX30" fmla="*/ 1772253 w 5144179"/>
                  <a:gd name="connsiteY30" fmla="*/ 0 h 2907879"/>
                  <a:gd name="connsiteX31" fmla="*/ 2070582 w 5144179"/>
                  <a:gd name="connsiteY31" fmla="*/ 309410 h 2907879"/>
                  <a:gd name="connsiteX32" fmla="*/ 2215163 w 5144179"/>
                  <a:gd name="connsiteY32" fmla="*/ 404855 h 2907879"/>
                  <a:gd name="connsiteX33" fmla="*/ 2331519 w 5144179"/>
                  <a:gd name="connsiteY33" fmla="*/ 526698 h 2907879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43592 w 5144179"/>
                  <a:gd name="connsiteY19" fmla="*/ 1803612 h 2882621"/>
                  <a:gd name="connsiteX20" fmla="*/ 554425 w 5144179"/>
                  <a:gd name="connsiteY20" fmla="*/ 217362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43592 w 5144179"/>
                  <a:gd name="connsiteY19" fmla="*/ 1803612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15163 w 5144179"/>
                  <a:gd name="connsiteY31" fmla="*/ 379597 h 2882621"/>
                  <a:gd name="connsiteX32" fmla="*/ 2331519 w 5144179"/>
                  <a:gd name="connsiteY32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322508 w 5144179"/>
                  <a:gd name="connsiteY31" fmla="*/ 335396 h 2882621"/>
                  <a:gd name="connsiteX32" fmla="*/ 2331519 w 5144179"/>
                  <a:gd name="connsiteY32" fmla="*/ 501440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322508 w 5144179"/>
                  <a:gd name="connsiteY31" fmla="*/ 335396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24648 w 5144179"/>
                  <a:gd name="connsiteY19" fmla="*/ 1854128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68420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93679 w 5144179"/>
                  <a:gd name="connsiteY18" fmla="*/ 1823215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54245 w 5144179"/>
                  <a:gd name="connsiteY17" fmla="*/ 2462869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374221 w 5144179"/>
                  <a:gd name="connsiteY17" fmla="*/ 2513385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882621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382034 w 5144179"/>
                  <a:gd name="connsiteY0" fmla="*/ 450924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82034 w 5144179"/>
                  <a:gd name="connsiteY32" fmla="*/ 450924 h 2915536"/>
                  <a:gd name="connsiteX0" fmla="*/ 2382034 w 5144179"/>
                  <a:gd name="connsiteY0" fmla="*/ 450924 h 2915536"/>
                  <a:gd name="connsiteX1" fmla="*/ 3064881 w 5144179"/>
                  <a:gd name="connsiteY1" fmla="*/ 88563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82034 w 5144179"/>
                  <a:gd name="connsiteY32" fmla="*/ 450924 h 2915536"/>
                  <a:gd name="connsiteX0" fmla="*/ 2344147 w 5144179"/>
                  <a:gd name="connsiteY0" fmla="*/ 419351 h 2915536"/>
                  <a:gd name="connsiteX1" fmla="*/ 3064881 w 5144179"/>
                  <a:gd name="connsiteY1" fmla="*/ 88563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44147 w 5144179"/>
                  <a:gd name="connsiteY32" fmla="*/ 419351 h 2915536"/>
                  <a:gd name="connsiteX0" fmla="*/ 2344147 w 5144179"/>
                  <a:gd name="connsiteY0" fmla="*/ 432908 h 2929093"/>
                  <a:gd name="connsiteX1" fmla="*/ 3064881 w 5144179"/>
                  <a:gd name="connsiteY1" fmla="*/ 102120 h 2929093"/>
                  <a:gd name="connsiteX2" fmla="*/ 3761693 w 5144179"/>
                  <a:gd name="connsiteY2" fmla="*/ 0 h 2929093"/>
                  <a:gd name="connsiteX3" fmla="*/ 4095005 w 5144179"/>
                  <a:gd name="connsiteY3" fmla="*/ 339647 h 2929093"/>
                  <a:gd name="connsiteX4" fmla="*/ 4478726 w 5144179"/>
                  <a:gd name="connsiteY4" fmla="*/ 824061 h 2929093"/>
                  <a:gd name="connsiteX5" fmla="*/ 4476005 w 5144179"/>
                  <a:gd name="connsiteY5" fmla="*/ 1058104 h 2929093"/>
                  <a:gd name="connsiteX6" fmla="*/ 4503219 w 5144179"/>
                  <a:gd name="connsiteY6" fmla="*/ 981904 h 2929093"/>
                  <a:gd name="connsiteX7" fmla="*/ 4473283 w 5144179"/>
                  <a:gd name="connsiteY7" fmla="*/ 396797 h 2929093"/>
                  <a:gd name="connsiteX8" fmla="*/ 4541213 w 5144179"/>
                  <a:gd name="connsiteY8" fmla="*/ 138794 h 2929093"/>
                  <a:gd name="connsiteX9" fmla="*/ 4812270 w 5144179"/>
                  <a:gd name="connsiteY9" fmla="*/ 354552 h 2929093"/>
                  <a:gd name="connsiteX10" fmla="*/ 5134165 w 5144179"/>
                  <a:gd name="connsiteY10" fmla="*/ 919313 h 2929093"/>
                  <a:gd name="connsiteX11" fmla="*/ 5144179 w 5144179"/>
                  <a:gd name="connsiteY11" fmla="*/ 1740012 h 2929093"/>
                  <a:gd name="connsiteX12" fmla="*/ 5004069 w 5144179"/>
                  <a:gd name="connsiteY12" fmla="*/ 1934745 h 2929093"/>
                  <a:gd name="connsiteX13" fmla="*/ 4400570 w 5144179"/>
                  <a:gd name="connsiteY13" fmla="*/ 2451923 h 2929093"/>
                  <a:gd name="connsiteX14" fmla="*/ 3829601 w 5144179"/>
                  <a:gd name="connsiteY14" fmla="*/ 2766523 h 2929093"/>
                  <a:gd name="connsiteX15" fmla="*/ 3430994 w 5144179"/>
                  <a:gd name="connsiteY15" fmla="*/ 2921436 h 2929093"/>
                  <a:gd name="connsiteX16" fmla="*/ 3286287 w 5144179"/>
                  <a:gd name="connsiteY16" fmla="*/ 2929093 h 2929093"/>
                  <a:gd name="connsiteX17" fmla="*/ 2374221 w 5144179"/>
                  <a:gd name="connsiteY17" fmla="*/ 2526942 h 2929093"/>
                  <a:gd name="connsiteX18" fmla="*/ 1255791 w 5144179"/>
                  <a:gd name="connsiteY18" fmla="*/ 1855716 h 2929093"/>
                  <a:gd name="connsiteX19" fmla="*/ 924648 w 5144179"/>
                  <a:gd name="connsiteY19" fmla="*/ 1867685 h 2929093"/>
                  <a:gd name="connsiteX20" fmla="*/ 548111 w 5144179"/>
                  <a:gd name="connsiteY20" fmla="*/ 2231379 h 2929093"/>
                  <a:gd name="connsiteX21" fmla="*/ 44414 w 5144179"/>
                  <a:gd name="connsiteY21" fmla="*/ 2041307 h 2929093"/>
                  <a:gd name="connsiteX22" fmla="*/ 24492 w 5144179"/>
                  <a:gd name="connsiteY22" fmla="*/ 1603367 h 2929093"/>
                  <a:gd name="connsiteX23" fmla="*/ 0 w 5144179"/>
                  <a:gd name="connsiteY23" fmla="*/ 736848 h 2929093"/>
                  <a:gd name="connsiteX24" fmla="*/ 430346 w 5144179"/>
                  <a:gd name="connsiteY24" fmla="*/ 608943 h 2929093"/>
                  <a:gd name="connsiteX25" fmla="*/ 1201573 w 5144179"/>
                  <a:gd name="connsiteY25" fmla="*/ 1054278 h 2929093"/>
                  <a:gd name="connsiteX26" fmla="*/ 1370623 w 5144179"/>
                  <a:gd name="connsiteY26" fmla="*/ 911149 h 2929093"/>
                  <a:gd name="connsiteX27" fmla="*/ 1487876 w 5144179"/>
                  <a:gd name="connsiteY27" fmla="*/ 791404 h 2929093"/>
                  <a:gd name="connsiteX28" fmla="*/ 1375854 w 5144179"/>
                  <a:gd name="connsiteY28" fmla="*/ 440340 h 2929093"/>
                  <a:gd name="connsiteX29" fmla="*/ 1312688 w 5144179"/>
                  <a:gd name="connsiteY29" fmla="*/ 243810 h 2929093"/>
                  <a:gd name="connsiteX30" fmla="*/ 1848027 w 5144179"/>
                  <a:gd name="connsiteY30" fmla="*/ 13557 h 2929093"/>
                  <a:gd name="connsiteX31" fmla="*/ 2221476 w 5144179"/>
                  <a:gd name="connsiteY31" fmla="*/ 298437 h 2929093"/>
                  <a:gd name="connsiteX32" fmla="*/ 2344147 w 5144179"/>
                  <a:gd name="connsiteY32" fmla="*/ 432908 h 2929093"/>
                  <a:gd name="connsiteX0" fmla="*/ 2344147 w 5144179"/>
                  <a:gd name="connsiteY0" fmla="*/ 432908 h 2929093"/>
                  <a:gd name="connsiteX1" fmla="*/ 3064881 w 5144179"/>
                  <a:gd name="connsiteY1" fmla="*/ 102120 h 2929093"/>
                  <a:gd name="connsiteX2" fmla="*/ 3761693 w 5144179"/>
                  <a:gd name="connsiteY2" fmla="*/ 0 h 2929093"/>
                  <a:gd name="connsiteX3" fmla="*/ 4290757 w 5144179"/>
                  <a:gd name="connsiteY3" fmla="*/ 339645 h 2929093"/>
                  <a:gd name="connsiteX4" fmla="*/ 4478726 w 5144179"/>
                  <a:gd name="connsiteY4" fmla="*/ 824061 h 2929093"/>
                  <a:gd name="connsiteX5" fmla="*/ 4476005 w 5144179"/>
                  <a:gd name="connsiteY5" fmla="*/ 1058104 h 2929093"/>
                  <a:gd name="connsiteX6" fmla="*/ 4503219 w 5144179"/>
                  <a:gd name="connsiteY6" fmla="*/ 981904 h 2929093"/>
                  <a:gd name="connsiteX7" fmla="*/ 4473283 w 5144179"/>
                  <a:gd name="connsiteY7" fmla="*/ 396797 h 2929093"/>
                  <a:gd name="connsiteX8" fmla="*/ 4541213 w 5144179"/>
                  <a:gd name="connsiteY8" fmla="*/ 138794 h 2929093"/>
                  <a:gd name="connsiteX9" fmla="*/ 4812270 w 5144179"/>
                  <a:gd name="connsiteY9" fmla="*/ 354552 h 2929093"/>
                  <a:gd name="connsiteX10" fmla="*/ 5134165 w 5144179"/>
                  <a:gd name="connsiteY10" fmla="*/ 919313 h 2929093"/>
                  <a:gd name="connsiteX11" fmla="*/ 5144179 w 5144179"/>
                  <a:gd name="connsiteY11" fmla="*/ 1740012 h 2929093"/>
                  <a:gd name="connsiteX12" fmla="*/ 5004069 w 5144179"/>
                  <a:gd name="connsiteY12" fmla="*/ 1934745 h 2929093"/>
                  <a:gd name="connsiteX13" fmla="*/ 4400570 w 5144179"/>
                  <a:gd name="connsiteY13" fmla="*/ 2451923 h 2929093"/>
                  <a:gd name="connsiteX14" fmla="*/ 3829601 w 5144179"/>
                  <a:gd name="connsiteY14" fmla="*/ 2766523 h 2929093"/>
                  <a:gd name="connsiteX15" fmla="*/ 3430994 w 5144179"/>
                  <a:gd name="connsiteY15" fmla="*/ 2921436 h 2929093"/>
                  <a:gd name="connsiteX16" fmla="*/ 3286287 w 5144179"/>
                  <a:gd name="connsiteY16" fmla="*/ 2929093 h 2929093"/>
                  <a:gd name="connsiteX17" fmla="*/ 2374221 w 5144179"/>
                  <a:gd name="connsiteY17" fmla="*/ 2526942 h 2929093"/>
                  <a:gd name="connsiteX18" fmla="*/ 1255791 w 5144179"/>
                  <a:gd name="connsiteY18" fmla="*/ 1855716 h 2929093"/>
                  <a:gd name="connsiteX19" fmla="*/ 924648 w 5144179"/>
                  <a:gd name="connsiteY19" fmla="*/ 1867685 h 2929093"/>
                  <a:gd name="connsiteX20" fmla="*/ 548111 w 5144179"/>
                  <a:gd name="connsiteY20" fmla="*/ 2231379 h 2929093"/>
                  <a:gd name="connsiteX21" fmla="*/ 44414 w 5144179"/>
                  <a:gd name="connsiteY21" fmla="*/ 2041307 h 2929093"/>
                  <a:gd name="connsiteX22" fmla="*/ 24492 w 5144179"/>
                  <a:gd name="connsiteY22" fmla="*/ 1603367 h 2929093"/>
                  <a:gd name="connsiteX23" fmla="*/ 0 w 5144179"/>
                  <a:gd name="connsiteY23" fmla="*/ 736848 h 2929093"/>
                  <a:gd name="connsiteX24" fmla="*/ 430346 w 5144179"/>
                  <a:gd name="connsiteY24" fmla="*/ 608943 h 2929093"/>
                  <a:gd name="connsiteX25" fmla="*/ 1201573 w 5144179"/>
                  <a:gd name="connsiteY25" fmla="*/ 1054278 h 2929093"/>
                  <a:gd name="connsiteX26" fmla="*/ 1370623 w 5144179"/>
                  <a:gd name="connsiteY26" fmla="*/ 911149 h 2929093"/>
                  <a:gd name="connsiteX27" fmla="*/ 1487876 w 5144179"/>
                  <a:gd name="connsiteY27" fmla="*/ 791404 h 2929093"/>
                  <a:gd name="connsiteX28" fmla="*/ 1375854 w 5144179"/>
                  <a:gd name="connsiteY28" fmla="*/ 440340 h 2929093"/>
                  <a:gd name="connsiteX29" fmla="*/ 1312688 w 5144179"/>
                  <a:gd name="connsiteY29" fmla="*/ 243810 h 2929093"/>
                  <a:gd name="connsiteX30" fmla="*/ 1848027 w 5144179"/>
                  <a:gd name="connsiteY30" fmla="*/ 13557 h 2929093"/>
                  <a:gd name="connsiteX31" fmla="*/ 2221476 w 5144179"/>
                  <a:gd name="connsiteY31" fmla="*/ 298437 h 2929093"/>
                  <a:gd name="connsiteX32" fmla="*/ 2344147 w 5144179"/>
                  <a:gd name="connsiteY32" fmla="*/ 432908 h 2929093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476005 w 5144179"/>
                  <a:gd name="connsiteY5" fmla="*/ 1045475 h 2916464"/>
                  <a:gd name="connsiteX6" fmla="*/ 4503219 w 5144179"/>
                  <a:gd name="connsiteY6" fmla="*/ 969275 h 2916464"/>
                  <a:gd name="connsiteX7" fmla="*/ 4473283 w 5144179"/>
                  <a:gd name="connsiteY7" fmla="*/ 384168 h 2916464"/>
                  <a:gd name="connsiteX8" fmla="*/ 4541213 w 5144179"/>
                  <a:gd name="connsiteY8" fmla="*/ 126165 h 2916464"/>
                  <a:gd name="connsiteX9" fmla="*/ 4812270 w 5144179"/>
                  <a:gd name="connsiteY9" fmla="*/ 341923 h 2916464"/>
                  <a:gd name="connsiteX10" fmla="*/ 5134165 w 5144179"/>
                  <a:gd name="connsiteY10" fmla="*/ 906684 h 2916464"/>
                  <a:gd name="connsiteX11" fmla="*/ 5144179 w 5144179"/>
                  <a:gd name="connsiteY11" fmla="*/ 1727383 h 2916464"/>
                  <a:gd name="connsiteX12" fmla="*/ 5004069 w 5144179"/>
                  <a:gd name="connsiteY12" fmla="*/ 1922116 h 2916464"/>
                  <a:gd name="connsiteX13" fmla="*/ 4400570 w 5144179"/>
                  <a:gd name="connsiteY13" fmla="*/ 2439294 h 2916464"/>
                  <a:gd name="connsiteX14" fmla="*/ 3829601 w 5144179"/>
                  <a:gd name="connsiteY14" fmla="*/ 2753894 h 2916464"/>
                  <a:gd name="connsiteX15" fmla="*/ 3430994 w 5144179"/>
                  <a:gd name="connsiteY15" fmla="*/ 2908807 h 2916464"/>
                  <a:gd name="connsiteX16" fmla="*/ 3286287 w 5144179"/>
                  <a:gd name="connsiteY16" fmla="*/ 2916464 h 2916464"/>
                  <a:gd name="connsiteX17" fmla="*/ 2374221 w 5144179"/>
                  <a:gd name="connsiteY17" fmla="*/ 2514313 h 2916464"/>
                  <a:gd name="connsiteX18" fmla="*/ 1255791 w 5144179"/>
                  <a:gd name="connsiteY18" fmla="*/ 1843087 h 2916464"/>
                  <a:gd name="connsiteX19" fmla="*/ 924648 w 5144179"/>
                  <a:gd name="connsiteY19" fmla="*/ 1855056 h 2916464"/>
                  <a:gd name="connsiteX20" fmla="*/ 548111 w 5144179"/>
                  <a:gd name="connsiteY20" fmla="*/ 2218750 h 2916464"/>
                  <a:gd name="connsiteX21" fmla="*/ 44414 w 5144179"/>
                  <a:gd name="connsiteY21" fmla="*/ 2028678 h 2916464"/>
                  <a:gd name="connsiteX22" fmla="*/ 24492 w 5144179"/>
                  <a:gd name="connsiteY22" fmla="*/ 1590738 h 2916464"/>
                  <a:gd name="connsiteX23" fmla="*/ 0 w 5144179"/>
                  <a:gd name="connsiteY23" fmla="*/ 724219 h 2916464"/>
                  <a:gd name="connsiteX24" fmla="*/ 430346 w 5144179"/>
                  <a:gd name="connsiteY24" fmla="*/ 596314 h 2916464"/>
                  <a:gd name="connsiteX25" fmla="*/ 1201573 w 5144179"/>
                  <a:gd name="connsiteY25" fmla="*/ 1041649 h 2916464"/>
                  <a:gd name="connsiteX26" fmla="*/ 1370623 w 5144179"/>
                  <a:gd name="connsiteY26" fmla="*/ 898520 h 2916464"/>
                  <a:gd name="connsiteX27" fmla="*/ 1487876 w 5144179"/>
                  <a:gd name="connsiteY27" fmla="*/ 778775 h 2916464"/>
                  <a:gd name="connsiteX28" fmla="*/ 1375854 w 5144179"/>
                  <a:gd name="connsiteY28" fmla="*/ 427711 h 2916464"/>
                  <a:gd name="connsiteX29" fmla="*/ 1312688 w 5144179"/>
                  <a:gd name="connsiteY29" fmla="*/ 231181 h 2916464"/>
                  <a:gd name="connsiteX30" fmla="*/ 1848027 w 5144179"/>
                  <a:gd name="connsiteY30" fmla="*/ 928 h 2916464"/>
                  <a:gd name="connsiteX31" fmla="*/ 2221476 w 5144179"/>
                  <a:gd name="connsiteY31" fmla="*/ 285808 h 2916464"/>
                  <a:gd name="connsiteX32" fmla="*/ 2344147 w 5144179"/>
                  <a:gd name="connsiteY32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503219 w 5144179"/>
                  <a:gd name="connsiteY5" fmla="*/ 969275 h 2916464"/>
                  <a:gd name="connsiteX6" fmla="*/ 4473283 w 5144179"/>
                  <a:gd name="connsiteY6" fmla="*/ 384168 h 2916464"/>
                  <a:gd name="connsiteX7" fmla="*/ 4541213 w 5144179"/>
                  <a:gd name="connsiteY7" fmla="*/ 126165 h 2916464"/>
                  <a:gd name="connsiteX8" fmla="*/ 4812270 w 5144179"/>
                  <a:gd name="connsiteY8" fmla="*/ 341923 h 2916464"/>
                  <a:gd name="connsiteX9" fmla="*/ 5134165 w 5144179"/>
                  <a:gd name="connsiteY9" fmla="*/ 906684 h 2916464"/>
                  <a:gd name="connsiteX10" fmla="*/ 5144179 w 5144179"/>
                  <a:gd name="connsiteY10" fmla="*/ 1727383 h 2916464"/>
                  <a:gd name="connsiteX11" fmla="*/ 5004069 w 5144179"/>
                  <a:gd name="connsiteY11" fmla="*/ 1922116 h 2916464"/>
                  <a:gd name="connsiteX12" fmla="*/ 4400570 w 5144179"/>
                  <a:gd name="connsiteY12" fmla="*/ 2439294 h 2916464"/>
                  <a:gd name="connsiteX13" fmla="*/ 3829601 w 5144179"/>
                  <a:gd name="connsiteY13" fmla="*/ 2753894 h 2916464"/>
                  <a:gd name="connsiteX14" fmla="*/ 3430994 w 5144179"/>
                  <a:gd name="connsiteY14" fmla="*/ 2908807 h 2916464"/>
                  <a:gd name="connsiteX15" fmla="*/ 3286287 w 5144179"/>
                  <a:gd name="connsiteY15" fmla="*/ 2916464 h 2916464"/>
                  <a:gd name="connsiteX16" fmla="*/ 2374221 w 5144179"/>
                  <a:gd name="connsiteY16" fmla="*/ 2514313 h 2916464"/>
                  <a:gd name="connsiteX17" fmla="*/ 1255791 w 5144179"/>
                  <a:gd name="connsiteY17" fmla="*/ 1843087 h 2916464"/>
                  <a:gd name="connsiteX18" fmla="*/ 924648 w 5144179"/>
                  <a:gd name="connsiteY18" fmla="*/ 1855056 h 2916464"/>
                  <a:gd name="connsiteX19" fmla="*/ 548111 w 5144179"/>
                  <a:gd name="connsiteY19" fmla="*/ 2218750 h 2916464"/>
                  <a:gd name="connsiteX20" fmla="*/ 44414 w 5144179"/>
                  <a:gd name="connsiteY20" fmla="*/ 2028678 h 2916464"/>
                  <a:gd name="connsiteX21" fmla="*/ 24492 w 5144179"/>
                  <a:gd name="connsiteY21" fmla="*/ 1590738 h 2916464"/>
                  <a:gd name="connsiteX22" fmla="*/ 0 w 5144179"/>
                  <a:gd name="connsiteY22" fmla="*/ 724219 h 2916464"/>
                  <a:gd name="connsiteX23" fmla="*/ 430346 w 5144179"/>
                  <a:gd name="connsiteY23" fmla="*/ 596314 h 2916464"/>
                  <a:gd name="connsiteX24" fmla="*/ 1201573 w 5144179"/>
                  <a:gd name="connsiteY24" fmla="*/ 1041649 h 2916464"/>
                  <a:gd name="connsiteX25" fmla="*/ 1370623 w 5144179"/>
                  <a:gd name="connsiteY25" fmla="*/ 898520 h 2916464"/>
                  <a:gd name="connsiteX26" fmla="*/ 1487876 w 5144179"/>
                  <a:gd name="connsiteY26" fmla="*/ 778775 h 2916464"/>
                  <a:gd name="connsiteX27" fmla="*/ 1375854 w 5144179"/>
                  <a:gd name="connsiteY27" fmla="*/ 427711 h 2916464"/>
                  <a:gd name="connsiteX28" fmla="*/ 1312688 w 5144179"/>
                  <a:gd name="connsiteY28" fmla="*/ 231181 h 2916464"/>
                  <a:gd name="connsiteX29" fmla="*/ 1848027 w 5144179"/>
                  <a:gd name="connsiteY29" fmla="*/ 928 h 2916464"/>
                  <a:gd name="connsiteX30" fmla="*/ 2221476 w 5144179"/>
                  <a:gd name="connsiteY30" fmla="*/ 285808 h 2916464"/>
                  <a:gd name="connsiteX31" fmla="*/ 2344147 w 5144179"/>
                  <a:gd name="connsiteY31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473283 w 5144179"/>
                  <a:gd name="connsiteY5" fmla="*/ 384168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73283 w 5144179"/>
                  <a:gd name="connsiteY5" fmla="*/ 384168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35394 w 5144179"/>
                  <a:gd name="connsiteY5" fmla="*/ 295765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35394 w 5144179"/>
                  <a:gd name="connsiteY5" fmla="*/ 295765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5144179" h="2916464">
                    <a:moveTo>
                      <a:pt x="2344147" y="420279"/>
                    </a:moveTo>
                    <a:lnTo>
                      <a:pt x="3064881" y="89491"/>
                    </a:lnTo>
                    <a:lnTo>
                      <a:pt x="3761693" y="0"/>
                    </a:lnTo>
                    <a:lnTo>
                      <a:pt x="4290757" y="327016"/>
                    </a:lnTo>
                    <a:lnTo>
                      <a:pt x="4428211" y="571480"/>
                    </a:lnTo>
                    <a:cubicBezTo>
                      <a:pt x="4426397" y="429059"/>
                      <a:pt x="4437208" y="438186"/>
                      <a:pt x="4435394" y="295765"/>
                    </a:cubicBezTo>
                    <a:lnTo>
                      <a:pt x="4541213" y="126165"/>
                    </a:lnTo>
                    <a:lnTo>
                      <a:pt x="4812270" y="341923"/>
                    </a:lnTo>
                    <a:lnTo>
                      <a:pt x="5134165" y="906684"/>
                    </a:lnTo>
                    <a:lnTo>
                      <a:pt x="5144179" y="1727383"/>
                    </a:lnTo>
                    <a:lnTo>
                      <a:pt x="5004069" y="1922116"/>
                    </a:lnTo>
                    <a:lnTo>
                      <a:pt x="4400570" y="2439294"/>
                    </a:lnTo>
                    <a:lnTo>
                      <a:pt x="3829601" y="2753894"/>
                    </a:lnTo>
                    <a:lnTo>
                      <a:pt x="3430994" y="2908807"/>
                    </a:lnTo>
                    <a:lnTo>
                      <a:pt x="3286287" y="2916464"/>
                    </a:lnTo>
                    <a:lnTo>
                      <a:pt x="2374221" y="2514313"/>
                    </a:lnTo>
                    <a:lnTo>
                      <a:pt x="1255791" y="1843087"/>
                    </a:lnTo>
                    <a:lnTo>
                      <a:pt x="924648" y="1855056"/>
                    </a:lnTo>
                    <a:lnTo>
                      <a:pt x="548111" y="2218750"/>
                    </a:lnTo>
                    <a:lnTo>
                      <a:pt x="44414" y="2028678"/>
                    </a:lnTo>
                    <a:lnTo>
                      <a:pt x="24492" y="1590738"/>
                    </a:lnTo>
                    <a:lnTo>
                      <a:pt x="0" y="724219"/>
                    </a:lnTo>
                    <a:lnTo>
                      <a:pt x="430346" y="596314"/>
                    </a:lnTo>
                    <a:lnTo>
                      <a:pt x="1201573" y="1041649"/>
                    </a:lnTo>
                    <a:lnTo>
                      <a:pt x="1370623" y="898520"/>
                    </a:lnTo>
                    <a:cubicBezTo>
                      <a:pt x="1369716" y="858606"/>
                      <a:pt x="1488783" y="818689"/>
                      <a:pt x="1487876" y="778775"/>
                    </a:cubicBezTo>
                    <a:lnTo>
                      <a:pt x="1375854" y="427711"/>
                    </a:lnTo>
                    <a:lnTo>
                      <a:pt x="1312688" y="231181"/>
                    </a:lnTo>
                    <a:lnTo>
                      <a:pt x="1848027" y="928"/>
                    </a:lnTo>
                    <a:lnTo>
                      <a:pt x="2221476" y="285808"/>
                    </a:lnTo>
                    <a:lnTo>
                      <a:pt x="2344147" y="420279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4" name="Freeform 25">
                <a:extLst>
                  <a:ext uri="{FF2B5EF4-FFF2-40B4-BE49-F238E27FC236}">
                    <a16:creationId xmlns:a16="http://schemas.microsoft.com/office/drawing/2014/main" id="{D2688C7D-112E-6BFA-0921-A2BD1D1C60AD}"/>
                  </a:ext>
                </a:extLst>
              </xdr:cNvPr>
              <xdr:cNvSpPr/>
            </xdr:nvSpPr>
            <xdr:spPr>
              <a:xfrm>
                <a:off x="1812158" y="2249984"/>
                <a:ext cx="613003" cy="2352148"/>
              </a:xfrm>
              <a:custGeom>
                <a:avLst/>
                <a:gdLst>
                  <a:gd name="connsiteX0" fmla="*/ 0 w 328246"/>
                  <a:gd name="connsiteY0" fmla="*/ 105507 h 1242646"/>
                  <a:gd name="connsiteX1" fmla="*/ 181707 w 328246"/>
                  <a:gd name="connsiteY1" fmla="*/ 35169 h 1242646"/>
                  <a:gd name="connsiteX2" fmla="*/ 178777 w 328246"/>
                  <a:gd name="connsiteY2" fmla="*/ 13188 h 1242646"/>
                  <a:gd name="connsiteX3" fmla="*/ 284284 w 328246"/>
                  <a:gd name="connsiteY3" fmla="*/ 0 h 1242646"/>
                  <a:gd name="connsiteX4" fmla="*/ 328246 w 328246"/>
                  <a:gd name="connsiteY4" fmla="*/ 1239715 h 1242646"/>
                  <a:gd name="connsiteX5" fmla="*/ 228600 w 328246"/>
                  <a:gd name="connsiteY5" fmla="*/ 1242646 h 1242646"/>
                  <a:gd name="connsiteX6" fmla="*/ 224204 w 328246"/>
                  <a:gd name="connsiteY6" fmla="*/ 1211873 h 1242646"/>
                  <a:gd name="connsiteX7" fmla="*/ 42496 w 328246"/>
                  <a:gd name="connsiteY7" fmla="*/ 1151792 h 1242646"/>
                  <a:gd name="connsiteX8" fmla="*/ 45427 w 328246"/>
                  <a:gd name="connsiteY8" fmla="*/ 1090246 h 1242646"/>
                  <a:gd name="connsiteX9" fmla="*/ 209550 w 328246"/>
                  <a:gd name="connsiteY9" fmla="*/ 1016976 h 1242646"/>
                  <a:gd name="connsiteX10" fmla="*/ 209550 w 328246"/>
                  <a:gd name="connsiteY10" fmla="*/ 965688 h 1242646"/>
                  <a:gd name="connsiteX11" fmla="*/ 33704 w 328246"/>
                  <a:gd name="connsiteY11" fmla="*/ 902676 h 1242646"/>
                  <a:gd name="connsiteX12" fmla="*/ 33704 w 328246"/>
                  <a:gd name="connsiteY12" fmla="*/ 842596 h 1242646"/>
                  <a:gd name="connsiteX13" fmla="*/ 209550 w 328246"/>
                  <a:gd name="connsiteY13" fmla="*/ 772257 h 1242646"/>
                  <a:gd name="connsiteX14" fmla="*/ 203688 w 328246"/>
                  <a:gd name="connsiteY14" fmla="*/ 720969 h 1242646"/>
                  <a:gd name="connsiteX15" fmla="*/ 24911 w 328246"/>
                  <a:gd name="connsiteY15" fmla="*/ 650630 h 1242646"/>
                  <a:gd name="connsiteX16" fmla="*/ 23446 w 328246"/>
                  <a:gd name="connsiteY16" fmla="*/ 593480 h 1242646"/>
                  <a:gd name="connsiteX17" fmla="*/ 196361 w 328246"/>
                  <a:gd name="connsiteY17" fmla="*/ 520211 h 1242646"/>
                  <a:gd name="connsiteX18" fmla="*/ 199292 w 328246"/>
                  <a:gd name="connsiteY18" fmla="*/ 474784 h 1242646"/>
                  <a:gd name="connsiteX19" fmla="*/ 16119 w 328246"/>
                  <a:gd name="connsiteY19" fmla="*/ 410307 h 1242646"/>
                  <a:gd name="connsiteX20" fmla="*/ 19050 w 328246"/>
                  <a:gd name="connsiteY20" fmla="*/ 353157 h 1242646"/>
                  <a:gd name="connsiteX21" fmla="*/ 187569 w 328246"/>
                  <a:gd name="connsiteY21" fmla="*/ 281353 h 1242646"/>
                  <a:gd name="connsiteX22" fmla="*/ 183173 w 328246"/>
                  <a:gd name="connsiteY22" fmla="*/ 225669 h 1242646"/>
                  <a:gd name="connsiteX23" fmla="*/ 7327 w 328246"/>
                  <a:gd name="connsiteY23" fmla="*/ 161192 h 1242646"/>
                  <a:gd name="connsiteX24" fmla="*/ 0 w 328246"/>
                  <a:gd name="connsiteY24" fmla="*/ 105507 h 1242646"/>
                  <a:gd name="connsiteX0" fmla="*/ 0 w 323850"/>
                  <a:gd name="connsiteY0" fmla="*/ 105507 h 1242646"/>
                  <a:gd name="connsiteX1" fmla="*/ 177311 w 323850"/>
                  <a:gd name="connsiteY1" fmla="*/ 35169 h 1242646"/>
                  <a:gd name="connsiteX2" fmla="*/ 174381 w 323850"/>
                  <a:gd name="connsiteY2" fmla="*/ 13188 h 1242646"/>
                  <a:gd name="connsiteX3" fmla="*/ 279888 w 323850"/>
                  <a:gd name="connsiteY3" fmla="*/ 0 h 1242646"/>
                  <a:gd name="connsiteX4" fmla="*/ 323850 w 323850"/>
                  <a:gd name="connsiteY4" fmla="*/ 1239715 h 1242646"/>
                  <a:gd name="connsiteX5" fmla="*/ 224204 w 323850"/>
                  <a:gd name="connsiteY5" fmla="*/ 1242646 h 1242646"/>
                  <a:gd name="connsiteX6" fmla="*/ 219808 w 323850"/>
                  <a:gd name="connsiteY6" fmla="*/ 1211873 h 1242646"/>
                  <a:gd name="connsiteX7" fmla="*/ 38100 w 323850"/>
                  <a:gd name="connsiteY7" fmla="*/ 1151792 h 1242646"/>
                  <a:gd name="connsiteX8" fmla="*/ 41031 w 323850"/>
                  <a:gd name="connsiteY8" fmla="*/ 1090246 h 1242646"/>
                  <a:gd name="connsiteX9" fmla="*/ 205154 w 323850"/>
                  <a:gd name="connsiteY9" fmla="*/ 1016976 h 1242646"/>
                  <a:gd name="connsiteX10" fmla="*/ 205154 w 323850"/>
                  <a:gd name="connsiteY10" fmla="*/ 965688 h 1242646"/>
                  <a:gd name="connsiteX11" fmla="*/ 29308 w 323850"/>
                  <a:gd name="connsiteY11" fmla="*/ 902676 h 1242646"/>
                  <a:gd name="connsiteX12" fmla="*/ 29308 w 323850"/>
                  <a:gd name="connsiteY12" fmla="*/ 842596 h 1242646"/>
                  <a:gd name="connsiteX13" fmla="*/ 205154 w 323850"/>
                  <a:gd name="connsiteY13" fmla="*/ 772257 h 1242646"/>
                  <a:gd name="connsiteX14" fmla="*/ 199292 w 323850"/>
                  <a:gd name="connsiteY14" fmla="*/ 720969 h 1242646"/>
                  <a:gd name="connsiteX15" fmla="*/ 20515 w 323850"/>
                  <a:gd name="connsiteY15" fmla="*/ 650630 h 1242646"/>
                  <a:gd name="connsiteX16" fmla="*/ 19050 w 323850"/>
                  <a:gd name="connsiteY16" fmla="*/ 593480 h 1242646"/>
                  <a:gd name="connsiteX17" fmla="*/ 191965 w 323850"/>
                  <a:gd name="connsiteY17" fmla="*/ 520211 h 1242646"/>
                  <a:gd name="connsiteX18" fmla="*/ 194896 w 323850"/>
                  <a:gd name="connsiteY18" fmla="*/ 474784 h 1242646"/>
                  <a:gd name="connsiteX19" fmla="*/ 11723 w 323850"/>
                  <a:gd name="connsiteY19" fmla="*/ 410307 h 1242646"/>
                  <a:gd name="connsiteX20" fmla="*/ 14654 w 323850"/>
                  <a:gd name="connsiteY20" fmla="*/ 353157 h 1242646"/>
                  <a:gd name="connsiteX21" fmla="*/ 183173 w 323850"/>
                  <a:gd name="connsiteY21" fmla="*/ 281353 h 1242646"/>
                  <a:gd name="connsiteX22" fmla="*/ 178777 w 323850"/>
                  <a:gd name="connsiteY22" fmla="*/ 225669 h 1242646"/>
                  <a:gd name="connsiteX23" fmla="*/ 2931 w 323850"/>
                  <a:gd name="connsiteY23" fmla="*/ 161192 h 1242646"/>
                  <a:gd name="connsiteX24" fmla="*/ 0 w 323850"/>
                  <a:gd name="connsiteY24" fmla="*/ 105507 h 12426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323850" h="1242646">
                    <a:moveTo>
                      <a:pt x="0" y="105507"/>
                    </a:moveTo>
                    <a:lnTo>
                      <a:pt x="177311" y="35169"/>
                    </a:lnTo>
                    <a:lnTo>
                      <a:pt x="174381" y="13188"/>
                    </a:lnTo>
                    <a:lnTo>
                      <a:pt x="279888" y="0"/>
                    </a:lnTo>
                    <a:lnTo>
                      <a:pt x="323850" y="1239715"/>
                    </a:lnTo>
                    <a:lnTo>
                      <a:pt x="224204" y="1242646"/>
                    </a:lnTo>
                    <a:lnTo>
                      <a:pt x="219808" y="1211873"/>
                    </a:lnTo>
                    <a:lnTo>
                      <a:pt x="38100" y="1151792"/>
                    </a:lnTo>
                    <a:lnTo>
                      <a:pt x="41031" y="1090246"/>
                    </a:lnTo>
                    <a:lnTo>
                      <a:pt x="205154" y="1016976"/>
                    </a:lnTo>
                    <a:lnTo>
                      <a:pt x="205154" y="965688"/>
                    </a:lnTo>
                    <a:lnTo>
                      <a:pt x="29308" y="902676"/>
                    </a:lnTo>
                    <a:lnTo>
                      <a:pt x="29308" y="842596"/>
                    </a:lnTo>
                    <a:lnTo>
                      <a:pt x="205154" y="772257"/>
                    </a:lnTo>
                    <a:lnTo>
                      <a:pt x="199292" y="720969"/>
                    </a:lnTo>
                    <a:lnTo>
                      <a:pt x="20515" y="650630"/>
                    </a:lnTo>
                    <a:cubicBezTo>
                      <a:pt x="20027" y="631580"/>
                      <a:pt x="19538" y="612530"/>
                      <a:pt x="19050" y="593480"/>
                    </a:cubicBezTo>
                    <a:lnTo>
                      <a:pt x="191965" y="520211"/>
                    </a:lnTo>
                    <a:lnTo>
                      <a:pt x="194896" y="474784"/>
                    </a:lnTo>
                    <a:lnTo>
                      <a:pt x="11723" y="410307"/>
                    </a:lnTo>
                    <a:lnTo>
                      <a:pt x="14654" y="353157"/>
                    </a:lnTo>
                    <a:lnTo>
                      <a:pt x="183173" y="281353"/>
                    </a:lnTo>
                    <a:lnTo>
                      <a:pt x="178777" y="225669"/>
                    </a:lnTo>
                    <a:lnTo>
                      <a:pt x="2931" y="161192"/>
                    </a:lnTo>
                    <a:cubicBezTo>
                      <a:pt x="2442" y="141165"/>
                      <a:pt x="6350" y="121138"/>
                      <a:pt x="0" y="105507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5" name="Freeform 26">
                <a:extLst>
                  <a:ext uri="{FF2B5EF4-FFF2-40B4-BE49-F238E27FC236}">
                    <a16:creationId xmlns:a16="http://schemas.microsoft.com/office/drawing/2014/main" id="{F47D04BF-3AF9-636A-A26E-A938D4BC772E}"/>
                  </a:ext>
                </a:extLst>
              </xdr:cNvPr>
              <xdr:cNvSpPr/>
            </xdr:nvSpPr>
            <xdr:spPr>
              <a:xfrm>
                <a:off x="3788775" y="1142733"/>
                <a:ext cx="4764165" cy="4712566"/>
              </a:xfrm>
              <a:custGeom>
                <a:avLst/>
                <a:gdLst>
                  <a:gd name="connsiteX0" fmla="*/ 7620 w 1055370"/>
                  <a:gd name="connsiteY0" fmla="*/ 457200 h 1043940"/>
                  <a:gd name="connsiteX1" fmla="*/ 102870 w 1055370"/>
                  <a:gd name="connsiteY1" fmla="*/ 396240 h 1043940"/>
                  <a:gd name="connsiteX2" fmla="*/ 163830 w 1055370"/>
                  <a:gd name="connsiteY2" fmla="*/ 312420 h 1043940"/>
                  <a:gd name="connsiteX3" fmla="*/ 472440 w 1055370"/>
                  <a:gd name="connsiteY3" fmla="*/ 156210 h 1043940"/>
                  <a:gd name="connsiteX4" fmla="*/ 876300 w 1055370"/>
                  <a:gd name="connsiteY4" fmla="*/ 0 h 1043940"/>
                  <a:gd name="connsiteX5" fmla="*/ 925830 w 1055370"/>
                  <a:gd name="connsiteY5" fmla="*/ 38100 h 1043940"/>
                  <a:gd name="connsiteX6" fmla="*/ 762000 w 1055370"/>
                  <a:gd name="connsiteY6" fmla="*/ 323850 h 1043940"/>
                  <a:gd name="connsiteX7" fmla="*/ 937260 w 1055370"/>
                  <a:gd name="connsiteY7" fmla="*/ 803910 h 1043940"/>
                  <a:gd name="connsiteX8" fmla="*/ 1055370 w 1055370"/>
                  <a:gd name="connsiteY8" fmla="*/ 971550 h 1043940"/>
                  <a:gd name="connsiteX9" fmla="*/ 1009650 w 1055370"/>
                  <a:gd name="connsiteY9" fmla="*/ 1032510 h 1043940"/>
                  <a:gd name="connsiteX10" fmla="*/ 826770 w 1055370"/>
                  <a:gd name="connsiteY10" fmla="*/ 1043940 h 1043940"/>
                  <a:gd name="connsiteX11" fmla="*/ 259080 w 1055370"/>
                  <a:gd name="connsiteY11" fmla="*/ 704850 h 1043940"/>
                  <a:gd name="connsiteX12" fmla="*/ 0 w 1055370"/>
                  <a:gd name="connsiteY12" fmla="*/ 560070 h 1043940"/>
                  <a:gd name="connsiteX13" fmla="*/ 7620 w 1055370"/>
                  <a:gd name="connsiteY13" fmla="*/ 457200 h 10439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055370" h="1043940">
                    <a:moveTo>
                      <a:pt x="7620" y="457200"/>
                    </a:moveTo>
                    <a:lnTo>
                      <a:pt x="102870" y="396240"/>
                    </a:lnTo>
                    <a:lnTo>
                      <a:pt x="163830" y="312420"/>
                    </a:lnTo>
                    <a:lnTo>
                      <a:pt x="472440" y="156210"/>
                    </a:lnTo>
                    <a:lnTo>
                      <a:pt x="876300" y="0"/>
                    </a:lnTo>
                    <a:lnTo>
                      <a:pt x="925830" y="38100"/>
                    </a:lnTo>
                    <a:lnTo>
                      <a:pt x="762000" y="323850"/>
                    </a:lnTo>
                    <a:lnTo>
                      <a:pt x="937260" y="803910"/>
                    </a:lnTo>
                    <a:lnTo>
                      <a:pt x="1055370" y="971550"/>
                    </a:lnTo>
                    <a:lnTo>
                      <a:pt x="1009650" y="1032510"/>
                    </a:lnTo>
                    <a:lnTo>
                      <a:pt x="826770" y="1043940"/>
                    </a:lnTo>
                    <a:lnTo>
                      <a:pt x="259080" y="704850"/>
                    </a:lnTo>
                    <a:lnTo>
                      <a:pt x="0" y="560070"/>
                    </a:lnTo>
                    <a:lnTo>
                      <a:pt x="7620" y="457200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66" name="Freeform 27">
                <a:extLst>
                  <a:ext uri="{FF2B5EF4-FFF2-40B4-BE49-F238E27FC236}">
                    <a16:creationId xmlns:a16="http://schemas.microsoft.com/office/drawing/2014/main" id="{DD94A228-38E6-74A5-9312-64946E10CBBC}"/>
                  </a:ext>
                </a:extLst>
              </xdr:cNvPr>
              <xdr:cNvSpPr/>
            </xdr:nvSpPr>
            <xdr:spPr>
              <a:xfrm rot="21465783">
                <a:off x="5609269" y="1132029"/>
                <a:ext cx="2501937" cy="1100676"/>
              </a:xfrm>
              <a:custGeom>
                <a:avLst/>
                <a:gdLst>
                  <a:gd name="connsiteX0" fmla="*/ 0 w 822960"/>
                  <a:gd name="connsiteY0" fmla="*/ 254000 h 320040"/>
                  <a:gd name="connsiteX1" fmla="*/ 574040 w 822960"/>
                  <a:gd name="connsiteY1" fmla="*/ 25400 h 320040"/>
                  <a:gd name="connsiteX2" fmla="*/ 665480 w 822960"/>
                  <a:gd name="connsiteY2" fmla="*/ 0 h 320040"/>
                  <a:gd name="connsiteX3" fmla="*/ 822960 w 822960"/>
                  <a:gd name="connsiteY3" fmla="*/ 35560 h 320040"/>
                  <a:gd name="connsiteX4" fmla="*/ 777240 w 822960"/>
                  <a:gd name="connsiteY4" fmla="*/ 91440 h 320040"/>
                  <a:gd name="connsiteX5" fmla="*/ 701040 w 822960"/>
                  <a:gd name="connsiteY5" fmla="*/ 71120 h 320040"/>
                  <a:gd name="connsiteX6" fmla="*/ 492760 w 822960"/>
                  <a:gd name="connsiteY6" fmla="*/ 116840 h 320040"/>
                  <a:gd name="connsiteX7" fmla="*/ 66040 w 822960"/>
                  <a:gd name="connsiteY7" fmla="*/ 320040 h 320040"/>
                  <a:gd name="connsiteX8" fmla="*/ 0 w 822960"/>
                  <a:gd name="connsiteY8" fmla="*/ 254000 h 320040"/>
                  <a:gd name="connsiteX0" fmla="*/ 0 w 822960"/>
                  <a:gd name="connsiteY0" fmla="*/ 254000 h 320040"/>
                  <a:gd name="connsiteX1" fmla="*/ 574040 w 822960"/>
                  <a:gd name="connsiteY1" fmla="*/ 25400 h 320040"/>
                  <a:gd name="connsiteX2" fmla="*/ 665480 w 822960"/>
                  <a:gd name="connsiteY2" fmla="*/ 0 h 320040"/>
                  <a:gd name="connsiteX3" fmla="*/ 822960 w 822960"/>
                  <a:gd name="connsiteY3" fmla="*/ 35560 h 320040"/>
                  <a:gd name="connsiteX4" fmla="*/ 777240 w 822960"/>
                  <a:gd name="connsiteY4" fmla="*/ 91440 h 320040"/>
                  <a:gd name="connsiteX5" fmla="*/ 701040 w 822960"/>
                  <a:gd name="connsiteY5" fmla="*/ 71120 h 320040"/>
                  <a:gd name="connsiteX6" fmla="*/ 491814 w 822960"/>
                  <a:gd name="connsiteY6" fmla="*/ 141017 h 320040"/>
                  <a:gd name="connsiteX7" fmla="*/ 66040 w 822960"/>
                  <a:gd name="connsiteY7" fmla="*/ 320040 h 320040"/>
                  <a:gd name="connsiteX8" fmla="*/ 0 w 822960"/>
                  <a:gd name="connsiteY8" fmla="*/ 254000 h 320040"/>
                  <a:gd name="connsiteX0" fmla="*/ 0 w 822960"/>
                  <a:gd name="connsiteY0" fmla="*/ 254000 h 391055"/>
                  <a:gd name="connsiteX1" fmla="*/ 574040 w 822960"/>
                  <a:gd name="connsiteY1" fmla="*/ 25400 h 391055"/>
                  <a:gd name="connsiteX2" fmla="*/ 665480 w 822960"/>
                  <a:gd name="connsiteY2" fmla="*/ 0 h 391055"/>
                  <a:gd name="connsiteX3" fmla="*/ 822960 w 822960"/>
                  <a:gd name="connsiteY3" fmla="*/ 35560 h 391055"/>
                  <a:gd name="connsiteX4" fmla="*/ 777240 w 822960"/>
                  <a:gd name="connsiteY4" fmla="*/ 91440 h 391055"/>
                  <a:gd name="connsiteX5" fmla="*/ 701040 w 822960"/>
                  <a:gd name="connsiteY5" fmla="*/ 71120 h 391055"/>
                  <a:gd name="connsiteX6" fmla="*/ 491814 w 822960"/>
                  <a:gd name="connsiteY6" fmla="*/ 141017 h 391055"/>
                  <a:gd name="connsiteX7" fmla="*/ 24523 w 822960"/>
                  <a:gd name="connsiteY7" fmla="*/ 391055 h 391055"/>
                  <a:gd name="connsiteX8" fmla="*/ 0 w 822960"/>
                  <a:gd name="connsiteY8" fmla="*/ 254000 h 391055"/>
                  <a:gd name="connsiteX0" fmla="*/ 0 w 822960"/>
                  <a:gd name="connsiteY0" fmla="*/ 254000 h 391055"/>
                  <a:gd name="connsiteX1" fmla="*/ 574040 w 822960"/>
                  <a:gd name="connsiteY1" fmla="*/ 25400 h 391055"/>
                  <a:gd name="connsiteX2" fmla="*/ 665480 w 822960"/>
                  <a:gd name="connsiteY2" fmla="*/ 0 h 391055"/>
                  <a:gd name="connsiteX3" fmla="*/ 822960 w 822960"/>
                  <a:gd name="connsiteY3" fmla="*/ 35560 h 391055"/>
                  <a:gd name="connsiteX4" fmla="*/ 777240 w 822960"/>
                  <a:gd name="connsiteY4" fmla="*/ 91440 h 391055"/>
                  <a:gd name="connsiteX5" fmla="*/ 701040 w 822960"/>
                  <a:gd name="connsiteY5" fmla="*/ 71120 h 391055"/>
                  <a:gd name="connsiteX6" fmla="*/ 510777 w 822960"/>
                  <a:gd name="connsiteY6" fmla="*/ 151442 h 391055"/>
                  <a:gd name="connsiteX7" fmla="*/ 24523 w 822960"/>
                  <a:gd name="connsiteY7" fmla="*/ 391055 h 391055"/>
                  <a:gd name="connsiteX8" fmla="*/ 0 w 822960"/>
                  <a:gd name="connsiteY8" fmla="*/ 254000 h 391055"/>
                  <a:gd name="connsiteX0" fmla="*/ 0 w 822960"/>
                  <a:gd name="connsiteY0" fmla="*/ 254000 h 362044"/>
                  <a:gd name="connsiteX1" fmla="*/ 574040 w 822960"/>
                  <a:gd name="connsiteY1" fmla="*/ 25400 h 362044"/>
                  <a:gd name="connsiteX2" fmla="*/ 665480 w 822960"/>
                  <a:gd name="connsiteY2" fmla="*/ 0 h 362044"/>
                  <a:gd name="connsiteX3" fmla="*/ 822960 w 822960"/>
                  <a:gd name="connsiteY3" fmla="*/ 35560 h 362044"/>
                  <a:gd name="connsiteX4" fmla="*/ 777240 w 822960"/>
                  <a:gd name="connsiteY4" fmla="*/ 91440 h 362044"/>
                  <a:gd name="connsiteX5" fmla="*/ 701040 w 822960"/>
                  <a:gd name="connsiteY5" fmla="*/ 71120 h 362044"/>
                  <a:gd name="connsiteX6" fmla="*/ 510777 w 822960"/>
                  <a:gd name="connsiteY6" fmla="*/ 151442 h 362044"/>
                  <a:gd name="connsiteX7" fmla="*/ 25655 w 822960"/>
                  <a:gd name="connsiteY7" fmla="*/ 362045 h 362044"/>
                  <a:gd name="connsiteX8" fmla="*/ 0 w 822960"/>
                  <a:gd name="connsiteY8" fmla="*/ 254000 h 362044"/>
                  <a:gd name="connsiteX0" fmla="*/ 0 w 822960"/>
                  <a:gd name="connsiteY0" fmla="*/ 254000 h 362044"/>
                  <a:gd name="connsiteX1" fmla="*/ 574040 w 822960"/>
                  <a:gd name="connsiteY1" fmla="*/ 25400 h 362044"/>
                  <a:gd name="connsiteX2" fmla="*/ 665480 w 822960"/>
                  <a:gd name="connsiteY2" fmla="*/ 0 h 362044"/>
                  <a:gd name="connsiteX3" fmla="*/ 822960 w 822960"/>
                  <a:gd name="connsiteY3" fmla="*/ 35560 h 362044"/>
                  <a:gd name="connsiteX4" fmla="*/ 777240 w 822960"/>
                  <a:gd name="connsiteY4" fmla="*/ 91440 h 362044"/>
                  <a:gd name="connsiteX5" fmla="*/ 713657 w 822960"/>
                  <a:gd name="connsiteY5" fmla="*/ 120037 h 362044"/>
                  <a:gd name="connsiteX6" fmla="*/ 510777 w 822960"/>
                  <a:gd name="connsiteY6" fmla="*/ 151442 h 362044"/>
                  <a:gd name="connsiteX7" fmla="*/ 25655 w 822960"/>
                  <a:gd name="connsiteY7" fmla="*/ 362045 h 362044"/>
                  <a:gd name="connsiteX8" fmla="*/ 0 w 822960"/>
                  <a:gd name="connsiteY8" fmla="*/ 254000 h 3620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822960" h="362044">
                    <a:moveTo>
                      <a:pt x="0" y="254000"/>
                    </a:moveTo>
                    <a:lnTo>
                      <a:pt x="574040" y="25400"/>
                    </a:lnTo>
                    <a:lnTo>
                      <a:pt x="665480" y="0"/>
                    </a:lnTo>
                    <a:lnTo>
                      <a:pt x="822960" y="35560"/>
                    </a:lnTo>
                    <a:lnTo>
                      <a:pt x="777240" y="91440"/>
                    </a:lnTo>
                    <a:lnTo>
                      <a:pt x="713657" y="120037"/>
                    </a:lnTo>
                    <a:lnTo>
                      <a:pt x="510777" y="151442"/>
                    </a:lnTo>
                    <a:lnTo>
                      <a:pt x="25655" y="362045"/>
                    </a:lnTo>
                    <a:lnTo>
                      <a:pt x="0" y="25400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67" name="Freeform 28">
                <a:extLst>
                  <a:ext uri="{FF2B5EF4-FFF2-40B4-BE49-F238E27FC236}">
                    <a16:creationId xmlns:a16="http://schemas.microsoft.com/office/drawing/2014/main" id="{23901C7B-5029-96B0-336C-44971A25ECEA}"/>
                  </a:ext>
                </a:extLst>
              </xdr:cNvPr>
              <xdr:cNvSpPr/>
            </xdr:nvSpPr>
            <xdr:spPr>
              <a:xfrm>
                <a:off x="7392852" y="1837313"/>
                <a:ext cx="2450030" cy="2659255"/>
              </a:xfrm>
              <a:custGeom>
                <a:avLst/>
                <a:gdLst>
                  <a:gd name="connsiteX0" fmla="*/ 278130 w 297180"/>
                  <a:gd name="connsiteY0" fmla="*/ 0 h 506730"/>
                  <a:gd name="connsiteX1" fmla="*/ 0 w 297180"/>
                  <a:gd name="connsiteY1" fmla="*/ 289560 h 506730"/>
                  <a:gd name="connsiteX2" fmla="*/ 148590 w 297180"/>
                  <a:gd name="connsiteY2" fmla="*/ 506730 h 506730"/>
                  <a:gd name="connsiteX3" fmla="*/ 297180 w 297180"/>
                  <a:gd name="connsiteY3" fmla="*/ 434340 h 506730"/>
                  <a:gd name="connsiteX4" fmla="*/ 278130 w 297180"/>
                  <a:gd name="connsiteY4" fmla="*/ 0 h 506730"/>
                  <a:gd name="connsiteX0" fmla="*/ 263085 w 297180"/>
                  <a:gd name="connsiteY0" fmla="*/ 0 h 506730"/>
                  <a:gd name="connsiteX1" fmla="*/ 0 w 297180"/>
                  <a:gd name="connsiteY1" fmla="*/ 289560 h 506730"/>
                  <a:gd name="connsiteX2" fmla="*/ 148590 w 297180"/>
                  <a:gd name="connsiteY2" fmla="*/ 506730 h 506730"/>
                  <a:gd name="connsiteX3" fmla="*/ 297180 w 297180"/>
                  <a:gd name="connsiteY3" fmla="*/ 434340 h 506730"/>
                  <a:gd name="connsiteX4" fmla="*/ 263085 w 297180"/>
                  <a:gd name="connsiteY4" fmla="*/ 0 h 50673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97180" h="506730">
                    <a:moveTo>
                      <a:pt x="263085" y="0"/>
                    </a:moveTo>
                    <a:lnTo>
                      <a:pt x="0" y="289560"/>
                    </a:lnTo>
                    <a:lnTo>
                      <a:pt x="148590" y="506730"/>
                    </a:lnTo>
                    <a:lnTo>
                      <a:pt x="297180" y="434340"/>
                    </a:lnTo>
                    <a:lnTo>
                      <a:pt x="263085" y="0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68" name="Freeform 29">
                <a:extLst>
                  <a:ext uri="{FF2B5EF4-FFF2-40B4-BE49-F238E27FC236}">
                    <a16:creationId xmlns:a16="http://schemas.microsoft.com/office/drawing/2014/main" id="{DD760394-AB64-1BB3-1D59-B75660FD87C6}"/>
                  </a:ext>
                </a:extLst>
              </xdr:cNvPr>
              <xdr:cNvSpPr/>
            </xdr:nvSpPr>
            <xdr:spPr>
              <a:xfrm rot="21465783">
                <a:off x="6611052" y="1029915"/>
                <a:ext cx="2949550" cy="4583116"/>
              </a:xfrm>
              <a:custGeom>
                <a:avLst/>
                <a:gdLst>
                  <a:gd name="connsiteX0" fmla="*/ 461319 w 897924"/>
                  <a:gd name="connsiteY0" fmla="*/ 41189 h 1507524"/>
                  <a:gd name="connsiteX1" fmla="*/ 0 w 897924"/>
                  <a:gd name="connsiteY1" fmla="*/ 461319 h 1507524"/>
                  <a:gd name="connsiteX2" fmla="*/ 469557 w 897924"/>
                  <a:gd name="connsiteY2" fmla="*/ 1507524 h 1507524"/>
                  <a:gd name="connsiteX3" fmla="*/ 593124 w 897924"/>
                  <a:gd name="connsiteY3" fmla="*/ 955589 h 1507524"/>
                  <a:gd name="connsiteX4" fmla="*/ 551935 w 897924"/>
                  <a:gd name="connsiteY4" fmla="*/ 584887 h 1507524"/>
                  <a:gd name="connsiteX5" fmla="*/ 897924 w 897924"/>
                  <a:gd name="connsiteY5" fmla="*/ 304800 h 1507524"/>
                  <a:gd name="connsiteX6" fmla="*/ 807308 w 897924"/>
                  <a:gd name="connsiteY6" fmla="*/ 140043 h 1507524"/>
                  <a:gd name="connsiteX7" fmla="*/ 601362 w 897924"/>
                  <a:gd name="connsiteY7" fmla="*/ 0 h 1507524"/>
                  <a:gd name="connsiteX8" fmla="*/ 461319 w 897924"/>
                  <a:gd name="connsiteY8" fmla="*/ 41189 h 1507524"/>
                  <a:gd name="connsiteX0" fmla="*/ 461319 w 1088991"/>
                  <a:gd name="connsiteY0" fmla="*/ 41189 h 1507524"/>
                  <a:gd name="connsiteX1" fmla="*/ 0 w 1088991"/>
                  <a:gd name="connsiteY1" fmla="*/ 461319 h 1507524"/>
                  <a:gd name="connsiteX2" fmla="*/ 469557 w 1088991"/>
                  <a:gd name="connsiteY2" fmla="*/ 1507524 h 1507524"/>
                  <a:gd name="connsiteX3" fmla="*/ 593124 w 1088991"/>
                  <a:gd name="connsiteY3" fmla="*/ 955589 h 1507524"/>
                  <a:gd name="connsiteX4" fmla="*/ 551935 w 1088991"/>
                  <a:gd name="connsiteY4" fmla="*/ 584887 h 1507524"/>
                  <a:gd name="connsiteX5" fmla="*/ 1088991 w 1088991"/>
                  <a:gd name="connsiteY5" fmla="*/ 212046 h 1507524"/>
                  <a:gd name="connsiteX6" fmla="*/ 807308 w 1088991"/>
                  <a:gd name="connsiteY6" fmla="*/ 140043 h 1507524"/>
                  <a:gd name="connsiteX7" fmla="*/ 601362 w 1088991"/>
                  <a:gd name="connsiteY7" fmla="*/ 0 h 1507524"/>
                  <a:gd name="connsiteX8" fmla="*/ 461319 w 1088991"/>
                  <a:gd name="connsiteY8" fmla="*/ 41189 h 1507524"/>
                  <a:gd name="connsiteX0" fmla="*/ 461319 w 969759"/>
                  <a:gd name="connsiteY0" fmla="*/ 41189 h 1507524"/>
                  <a:gd name="connsiteX1" fmla="*/ 0 w 969759"/>
                  <a:gd name="connsiteY1" fmla="*/ 461319 h 1507524"/>
                  <a:gd name="connsiteX2" fmla="*/ 469557 w 969759"/>
                  <a:gd name="connsiteY2" fmla="*/ 1507524 h 1507524"/>
                  <a:gd name="connsiteX3" fmla="*/ 593124 w 969759"/>
                  <a:gd name="connsiteY3" fmla="*/ 955589 h 1507524"/>
                  <a:gd name="connsiteX4" fmla="*/ 551935 w 969759"/>
                  <a:gd name="connsiteY4" fmla="*/ 584887 h 1507524"/>
                  <a:gd name="connsiteX5" fmla="*/ 969759 w 969759"/>
                  <a:gd name="connsiteY5" fmla="*/ 318741 h 1507524"/>
                  <a:gd name="connsiteX6" fmla="*/ 807308 w 969759"/>
                  <a:gd name="connsiteY6" fmla="*/ 140043 h 1507524"/>
                  <a:gd name="connsiteX7" fmla="*/ 601362 w 969759"/>
                  <a:gd name="connsiteY7" fmla="*/ 0 h 1507524"/>
                  <a:gd name="connsiteX8" fmla="*/ 461319 w 969759"/>
                  <a:gd name="connsiteY8" fmla="*/ 41189 h 1507524"/>
                  <a:gd name="connsiteX0" fmla="*/ 461319 w 971178"/>
                  <a:gd name="connsiteY0" fmla="*/ 41189 h 1507524"/>
                  <a:gd name="connsiteX1" fmla="*/ 0 w 971178"/>
                  <a:gd name="connsiteY1" fmla="*/ 461319 h 1507524"/>
                  <a:gd name="connsiteX2" fmla="*/ 469557 w 971178"/>
                  <a:gd name="connsiteY2" fmla="*/ 1507524 h 1507524"/>
                  <a:gd name="connsiteX3" fmla="*/ 593124 w 971178"/>
                  <a:gd name="connsiteY3" fmla="*/ 955589 h 1507524"/>
                  <a:gd name="connsiteX4" fmla="*/ 551935 w 971178"/>
                  <a:gd name="connsiteY4" fmla="*/ 584887 h 1507524"/>
                  <a:gd name="connsiteX5" fmla="*/ 971178 w 971178"/>
                  <a:gd name="connsiteY5" fmla="*/ 329932 h 1507524"/>
                  <a:gd name="connsiteX6" fmla="*/ 807308 w 971178"/>
                  <a:gd name="connsiteY6" fmla="*/ 140043 h 1507524"/>
                  <a:gd name="connsiteX7" fmla="*/ 601362 w 971178"/>
                  <a:gd name="connsiteY7" fmla="*/ 0 h 1507524"/>
                  <a:gd name="connsiteX8" fmla="*/ 461319 w 971178"/>
                  <a:gd name="connsiteY8" fmla="*/ 41189 h 1507524"/>
                  <a:gd name="connsiteX0" fmla="*/ 461319 w 970194"/>
                  <a:gd name="connsiteY0" fmla="*/ 41189 h 1507524"/>
                  <a:gd name="connsiteX1" fmla="*/ 0 w 970194"/>
                  <a:gd name="connsiteY1" fmla="*/ 461319 h 1507524"/>
                  <a:gd name="connsiteX2" fmla="*/ 469557 w 970194"/>
                  <a:gd name="connsiteY2" fmla="*/ 1507524 h 1507524"/>
                  <a:gd name="connsiteX3" fmla="*/ 593124 w 970194"/>
                  <a:gd name="connsiteY3" fmla="*/ 955589 h 1507524"/>
                  <a:gd name="connsiteX4" fmla="*/ 551935 w 970194"/>
                  <a:gd name="connsiteY4" fmla="*/ 584887 h 1507524"/>
                  <a:gd name="connsiteX5" fmla="*/ 970194 w 970194"/>
                  <a:gd name="connsiteY5" fmla="*/ 307623 h 1507524"/>
                  <a:gd name="connsiteX6" fmla="*/ 807308 w 970194"/>
                  <a:gd name="connsiteY6" fmla="*/ 140043 h 1507524"/>
                  <a:gd name="connsiteX7" fmla="*/ 601362 w 970194"/>
                  <a:gd name="connsiteY7" fmla="*/ 0 h 1507524"/>
                  <a:gd name="connsiteX8" fmla="*/ 461319 w 970194"/>
                  <a:gd name="connsiteY8" fmla="*/ 41189 h 1507524"/>
                  <a:gd name="connsiteX0" fmla="*/ 461319 w 970194"/>
                  <a:gd name="connsiteY0" fmla="*/ 41189 h 1507524"/>
                  <a:gd name="connsiteX1" fmla="*/ 0 w 970194"/>
                  <a:gd name="connsiteY1" fmla="*/ 461319 h 1507524"/>
                  <a:gd name="connsiteX2" fmla="*/ 469557 w 970194"/>
                  <a:gd name="connsiteY2" fmla="*/ 1507524 h 1507524"/>
                  <a:gd name="connsiteX3" fmla="*/ 593124 w 970194"/>
                  <a:gd name="connsiteY3" fmla="*/ 955589 h 1507524"/>
                  <a:gd name="connsiteX4" fmla="*/ 600491 w 970194"/>
                  <a:gd name="connsiteY4" fmla="*/ 672154 h 1507524"/>
                  <a:gd name="connsiteX5" fmla="*/ 970194 w 970194"/>
                  <a:gd name="connsiteY5" fmla="*/ 307623 h 1507524"/>
                  <a:gd name="connsiteX6" fmla="*/ 807308 w 970194"/>
                  <a:gd name="connsiteY6" fmla="*/ 140043 h 1507524"/>
                  <a:gd name="connsiteX7" fmla="*/ 601362 w 970194"/>
                  <a:gd name="connsiteY7" fmla="*/ 0 h 1507524"/>
                  <a:gd name="connsiteX8" fmla="*/ 461319 w 970194"/>
                  <a:gd name="connsiteY8" fmla="*/ 41189 h 150752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970194" h="1507524">
                    <a:moveTo>
                      <a:pt x="461319" y="41189"/>
                    </a:moveTo>
                    <a:lnTo>
                      <a:pt x="0" y="461319"/>
                    </a:lnTo>
                    <a:lnTo>
                      <a:pt x="469557" y="1507524"/>
                    </a:lnTo>
                    <a:lnTo>
                      <a:pt x="593124" y="955589"/>
                    </a:lnTo>
                    <a:lnTo>
                      <a:pt x="600491" y="672154"/>
                    </a:lnTo>
                    <a:lnTo>
                      <a:pt x="970194" y="307623"/>
                    </a:lnTo>
                    <a:lnTo>
                      <a:pt x="807308" y="140043"/>
                    </a:lnTo>
                    <a:lnTo>
                      <a:pt x="601362" y="0"/>
                    </a:lnTo>
                    <a:lnTo>
                      <a:pt x="461319" y="41189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69" name="Freeform 30">
                <a:extLst>
                  <a:ext uri="{FF2B5EF4-FFF2-40B4-BE49-F238E27FC236}">
                    <a16:creationId xmlns:a16="http://schemas.microsoft.com/office/drawing/2014/main" id="{AB83F4AD-9FBE-E9C7-E47B-939F10C61E67}"/>
                  </a:ext>
                </a:extLst>
              </xdr:cNvPr>
              <xdr:cNvSpPr/>
            </xdr:nvSpPr>
            <xdr:spPr>
              <a:xfrm rot="21465783">
                <a:off x="8374519" y="1488294"/>
                <a:ext cx="2525102" cy="3880310"/>
              </a:xfrm>
              <a:custGeom>
                <a:avLst/>
                <a:gdLst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55320 w 830580"/>
                  <a:gd name="connsiteY20" fmla="*/ 521970 h 1276350"/>
                  <a:gd name="connsiteX21" fmla="*/ 674370 w 830580"/>
                  <a:gd name="connsiteY21" fmla="*/ 525780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55320 w 830580"/>
                  <a:gd name="connsiteY20" fmla="*/ 521970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82708 w 830580"/>
                  <a:gd name="connsiteY20" fmla="*/ 44071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74370 w 830580"/>
                  <a:gd name="connsiteY21" fmla="*/ 262890 h 1276350"/>
                  <a:gd name="connsiteX22" fmla="*/ 647700 w 830580"/>
                  <a:gd name="connsiteY22" fmla="*/ 125730 h 1276350"/>
                  <a:gd name="connsiteX23" fmla="*/ 590550 w 830580"/>
                  <a:gd name="connsiteY23" fmla="*/ 3810 h 1276350"/>
                  <a:gd name="connsiteX24" fmla="*/ 617220 w 830580"/>
                  <a:gd name="connsiteY24" fmla="*/ 0 h 1276350"/>
                  <a:gd name="connsiteX25" fmla="*/ 678180 w 830580"/>
                  <a:gd name="connsiteY25" fmla="*/ 87630 h 1276350"/>
                  <a:gd name="connsiteX26" fmla="*/ 788670 w 830580"/>
                  <a:gd name="connsiteY26" fmla="*/ 270510 h 1276350"/>
                  <a:gd name="connsiteX27" fmla="*/ 830580 w 830580"/>
                  <a:gd name="connsiteY27" fmla="*/ 483870 h 1276350"/>
                  <a:gd name="connsiteX28" fmla="*/ 830580 w 830580"/>
                  <a:gd name="connsiteY28" fmla="*/ 674370 h 1276350"/>
                  <a:gd name="connsiteX29" fmla="*/ 822960 w 830580"/>
                  <a:gd name="connsiteY29" fmla="*/ 826770 h 1276350"/>
                  <a:gd name="connsiteX30" fmla="*/ 811530 w 830580"/>
                  <a:gd name="connsiteY30" fmla="*/ 853440 h 1276350"/>
                  <a:gd name="connsiteX31" fmla="*/ 518160 w 830580"/>
                  <a:gd name="connsiteY31" fmla="*/ 1097280 h 1276350"/>
                  <a:gd name="connsiteX32" fmla="*/ 331470 w 830580"/>
                  <a:gd name="connsiteY32" fmla="*/ 1234440 h 1276350"/>
                  <a:gd name="connsiteX33" fmla="*/ 240030 w 830580"/>
                  <a:gd name="connsiteY33" fmla="*/ 1276350 h 1276350"/>
                  <a:gd name="connsiteX34" fmla="*/ 0 w 830580"/>
                  <a:gd name="connsiteY34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4370 w 830580"/>
                  <a:gd name="connsiteY20" fmla="*/ 262890 h 1276350"/>
                  <a:gd name="connsiteX21" fmla="*/ 647700 w 830580"/>
                  <a:gd name="connsiteY21" fmla="*/ 125730 h 1276350"/>
                  <a:gd name="connsiteX22" fmla="*/ 590550 w 830580"/>
                  <a:gd name="connsiteY22" fmla="*/ 3810 h 1276350"/>
                  <a:gd name="connsiteX23" fmla="*/ 617220 w 830580"/>
                  <a:gd name="connsiteY23" fmla="*/ 0 h 1276350"/>
                  <a:gd name="connsiteX24" fmla="*/ 678180 w 830580"/>
                  <a:gd name="connsiteY24" fmla="*/ 87630 h 1276350"/>
                  <a:gd name="connsiteX25" fmla="*/ 788670 w 830580"/>
                  <a:gd name="connsiteY25" fmla="*/ 270510 h 1276350"/>
                  <a:gd name="connsiteX26" fmla="*/ 830580 w 830580"/>
                  <a:gd name="connsiteY26" fmla="*/ 483870 h 1276350"/>
                  <a:gd name="connsiteX27" fmla="*/ 830580 w 830580"/>
                  <a:gd name="connsiteY27" fmla="*/ 674370 h 1276350"/>
                  <a:gd name="connsiteX28" fmla="*/ 822960 w 830580"/>
                  <a:gd name="connsiteY28" fmla="*/ 826770 h 1276350"/>
                  <a:gd name="connsiteX29" fmla="*/ 811530 w 830580"/>
                  <a:gd name="connsiteY29" fmla="*/ 853440 h 1276350"/>
                  <a:gd name="connsiteX30" fmla="*/ 518160 w 830580"/>
                  <a:gd name="connsiteY30" fmla="*/ 1097280 h 1276350"/>
                  <a:gd name="connsiteX31" fmla="*/ 331470 w 830580"/>
                  <a:gd name="connsiteY31" fmla="*/ 1234440 h 1276350"/>
                  <a:gd name="connsiteX32" fmla="*/ 240030 w 830580"/>
                  <a:gd name="connsiteY32" fmla="*/ 1276350 h 1276350"/>
                  <a:gd name="connsiteX33" fmla="*/ 0 w 830580"/>
                  <a:gd name="connsiteY33" fmla="*/ 807720 h 12763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</a:cxnLst>
                <a:rect l="l" t="t" r="r" b="b"/>
                <a:pathLst>
                  <a:path w="830580" h="1276350">
                    <a:moveTo>
                      <a:pt x="0" y="807720"/>
                    </a:moveTo>
                    <a:lnTo>
                      <a:pt x="45720" y="842010"/>
                    </a:lnTo>
                    <a:lnTo>
                      <a:pt x="137160" y="830580"/>
                    </a:lnTo>
                    <a:lnTo>
                      <a:pt x="198120" y="678180"/>
                    </a:lnTo>
                    <a:lnTo>
                      <a:pt x="215949" y="704075"/>
                    </a:lnTo>
                    <a:lnTo>
                      <a:pt x="255022" y="719887"/>
                    </a:lnTo>
                    <a:lnTo>
                      <a:pt x="274320" y="655320"/>
                    </a:lnTo>
                    <a:lnTo>
                      <a:pt x="308610" y="541020"/>
                    </a:lnTo>
                    <a:lnTo>
                      <a:pt x="335280" y="518160"/>
                    </a:lnTo>
                    <a:lnTo>
                      <a:pt x="350520" y="609600"/>
                    </a:lnTo>
                    <a:lnTo>
                      <a:pt x="335280" y="685800"/>
                    </a:lnTo>
                    <a:lnTo>
                      <a:pt x="373380" y="670560"/>
                    </a:lnTo>
                    <a:lnTo>
                      <a:pt x="438150" y="483870"/>
                    </a:lnTo>
                    <a:lnTo>
                      <a:pt x="453390" y="361950"/>
                    </a:lnTo>
                    <a:lnTo>
                      <a:pt x="491490" y="502920"/>
                    </a:lnTo>
                    <a:lnTo>
                      <a:pt x="487680" y="563880"/>
                    </a:lnTo>
                    <a:lnTo>
                      <a:pt x="518160" y="582930"/>
                    </a:lnTo>
                    <a:lnTo>
                      <a:pt x="560070" y="464820"/>
                    </a:lnTo>
                    <a:lnTo>
                      <a:pt x="618052" y="279843"/>
                    </a:lnTo>
                    <a:lnTo>
                      <a:pt x="643890" y="384810"/>
                    </a:lnTo>
                    <a:lnTo>
                      <a:pt x="674370" y="262890"/>
                    </a:lnTo>
                    <a:lnTo>
                      <a:pt x="647700" y="125730"/>
                    </a:lnTo>
                    <a:lnTo>
                      <a:pt x="590550" y="3810"/>
                    </a:lnTo>
                    <a:lnTo>
                      <a:pt x="617220" y="0"/>
                    </a:lnTo>
                    <a:lnTo>
                      <a:pt x="678180" y="87630"/>
                    </a:lnTo>
                    <a:lnTo>
                      <a:pt x="788670" y="270510"/>
                    </a:lnTo>
                    <a:lnTo>
                      <a:pt x="830580" y="483870"/>
                    </a:lnTo>
                    <a:lnTo>
                      <a:pt x="830580" y="674370"/>
                    </a:lnTo>
                    <a:lnTo>
                      <a:pt x="822960" y="826770"/>
                    </a:lnTo>
                    <a:lnTo>
                      <a:pt x="811530" y="853440"/>
                    </a:lnTo>
                    <a:lnTo>
                      <a:pt x="518160" y="1097280"/>
                    </a:lnTo>
                    <a:lnTo>
                      <a:pt x="331470" y="1234440"/>
                    </a:lnTo>
                    <a:lnTo>
                      <a:pt x="240030" y="1276350"/>
                    </a:lnTo>
                    <a:lnTo>
                      <a:pt x="0" y="8077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0" name="Oval 69">
                <a:extLst>
                  <a:ext uri="{FF2B5EF4-FFF2-40B4-BE49-F238E27FC236}">
                    <a16:creationId xmlns:a16="http://schemas.microsoft.com/office/drawing/2014/main" id="{E1AF7D0B-7A62-CF0F-858A-F6869CE91A81}"/>
                  </a:ext>
                </a:extLst>
              </xdr:cNvPr>
              <xdr:cNvSpPr/>
            </xdr:nvSpPr>
            <xdr:spPr>
              <a:xfrm rot="21465783">
                <a:off x="7924352" y="1353109"/>
                <a:ext cx="639286" cy="63928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1" name="Freeform 32">
                <a:extLst>
                  <a:ext uri="{FF2B5EF4-FFF2-40B4-BE49-F238E27FC236}">
                    <a16:creationId xmlns:a16="http://schemas.microsoft.com/office/drawing/2014/main" id="{7EF493BC-A411-12C3-2F02-901C27514D2D}"/>
                  </a:ext>
                </a:extLst>
              </xdr:cNvPr>
              <xdr:cNvSpPr/>
            </xdr:nvSpPr>
            <xdr:spPr>
              <a:xfrm rot="21465783">
                <a:off x="6645667" y="2399450"/>
                <a:ext cx="2054060" cy="3366798"/>
              </a:xfrm>
              <a:custGeom>
                <a:avLst/>
                <a:gdLst>
                  <a:gd name="connsiteX0" fmla="*/ 0 w 675640"/>
                  <a:gd name="connsiteY0" fmla="*/ 0 h 1107440"/>
                  <a:gd name="connsiteX1" fmla="*/ 91440 w 675640"/>
                  <a:gd name="connsiteY1" fmla="*/ 355600 h 1107440"/>
                  <a:gd name="connsiteX2" fmla="*/ 492760 w 675640"/>
                  <a:gd name="connsiteY2" fmla="*/ 1107440 h 1107440"/>
                  <a:gd name="connsiteX3" fmla="*/ 675640 w 675640"/>
                  <a:gd name="connsiteY3" fmla="*/ 894080 h 1107440"/>
                  <a:gd name="connsiteX4" fmla="*/ 304800 w 675640"/>
                  <a:gd name="connsiteY4" fmla="*/ 71120 h 1107440"/>
                  <a:gd name="connsiteX5" fmla="*/ 0 w 675640"/>
                  <a:gd name="connsiteY5" fmla="*/ 0 h 11074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675640" h="1107440">
                    <a:moveTo>
                      <a:pt x="0" y="0"/>
                    </a:moveTo>
                    <a:lnTo>
                      <a:pt x="91440" y="355600"/>
                    </a:lnTo>
                    <a:lnTo>
                      <a:pt x="492760" y="1107440"/>
                    </a:lnTo>
                    <a:lnTo>
                      <a:pt x="675640" y="894080"/>
                    </a:lnTo>
                    <a:lnTo>
                      <a:pt x="304800" y="7112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2" name="Freeform 33">
                <a:extLst>
                  <a:ext uri="{FF2B5EF4-FFF2-40B4-BE49-F238E27FC236}">
                    <a16:creationId xmlns:a16="http://schemas.microsoft.com/office/drawing/2014/main" id="{66D3A4B3-09A7-CA14-497A-7429530177B6}"/>
                  </a:ext>
                </a:extLst>
              </xdr:cNvPr>
              <xdr:cNvSpPr/>
            </xdr:nvSpPr>
            <xdr:spPr>
              <a:xfrm rot="13500000">
                <a:off x="8867320" y="1800576"/>
                <a:ext cx="410588" cy="1576487"/>
              </a:xfrm>
              <a:custGeom>
                <a:avLst/>
                <a:gdLst>
                  <a:gd name="connsiteX0" fmla="*/ 0 w 328246"/>
                  <a:gd name="connsiteY0" fmla="*/ 105507 h 1242646"/>
                  <a:gd name="connsiteX1" fmla="*/ 181707 w 328246"/>
                  <a:gd name="connsiteY1" fmla="*/ 35169 h 1242646"/>
                  <a:gd name="connsiteX2" fmla="*/ 178777 w 328246"/>
                  <a:gd name="connsiteY2" fmla="*/ 13188 h 1242646"/>
                  <a:gd name="connsiteX3" fmla="*/ 284284 w 328246"/>
                  <a:gd name="connsiteY3" fmla="*/ 0 h 1242646"/>
                  <a:gd name="connsiteX4" fmla="*/ 328246 w 328246"/>
                  <a:gd name="connsiteY4" fmla="*/ 1239715 h 1242646"/>
                  <a:gd name="connsiteX5" fmla="*/ 228600 w 328246"/>
                  <a:gd name="connsiteY5" fmla="*/ 1242646 h 1242646"/>
                  <a:gd name="connsiteX6" fmla="*/ 224204 w 328246"/>
                  <a:gd name="connsiteY6" fmla="*/ 1211873 h 1242646"/>
                  <a:gd name="connsiteX7" fmla="*/ 42496 w 328246"/>
                  <a:gd name="connsiteY7" fmla="*/ 1151792 h 1242646"/>
                  <a:gd name="connsiteX8" fmla="*/ 45427 w 328246"/>
                  <a:gd name="connsiteY8" fmla="*/ 1090246 h 1242646"/>
                  <a:gd name="connsiteX9" fmla="*/ 209550 w 328246"/>
                  <a:gd name="connsiteY9" fmla="*/ 1016976 h 1242646"/>
                  <a:gd name="connsiteX10" fmla="*/ 209550 w 328246"/>
                  <a:gd name="connsiteY10" fmla="*/ 965688 h 1242646"/>
                  <a:gd name="connsiteX11" fmla="*/ 33704 w 328246"/>
                  <a:gd name="connsiteY11" fmla="*/ 902676 h 1242646"/>
                  <a:gd name="connsiteX12" fmla="*/ 33704 w 328246"/>
                  <a:gd name="connsiteY12" fmla="*/ 842596 h 1242646"/>
                  <a:gd name="connsiteX13" fmla="*/ 209550 w 328246"/>
                  <a:gd name="connsiteY13" fmla="*/ 772257 h 1242646"/>
                  <a:gd name="connsiteX14" fmla="*/ 203688 w 328246"/>
                  <a:gd name="connsiteY14" fmla="*/ 720969 h 1242646"/>
                  <a:gd name="connsiteX15" fmla="*/ 24911 w 328246"/>
                  <a:gd name="connsiteY15" fmla="*/ 650630 h 1242646"/>
                  <a:gd name="connsiteX16" fmla="*/ 23446 w 328246"/>
                  <a:gd name="connsiteY16" fmla="*/ 593480 h 1242646"/>
                  <a:gd name="connsiteX17" fmla="*/ 196361 w 328246"/>
                  <a:gd name="connsiteY17" fmla="*/ 520211 h 1242646"/>
                  <a:gd name="connsiteX18" fmla="*/ 199292 w 328246"/>
                  <a:gd name="connsiteY18" fmla="*/ 474784 h 1242646"/>
                  <a:gd name="connsiteX19" fmla="*/ 16119 w 328246"/>
                  <a:gd name="connsiteY19" fmla="*/ 410307 h 1242646"/>
                  <a:gd name="connsiteX20" fmla="*/ 19050 w 328246"/>
                  <a:gd name="connsiteY20" fmla="*/ 353157 h 1242646"/>
                  <a:gd name="connsiteX21" fmla="*/ 187569 w 328246"/>
                  <a:gd name="connsiteY21" fmla="*/ 281353 h 1242646"/>
                  <a:gd name="connsiteX22" fmla="*/ 183173 w 328246"/>
                  <a:gd name="connsiteY22" fmla="*/ 225669 h 1242646"/>
                  <a:gd name="connsiteX23" fmla="*/ 7327 w 328246"/>
                  <a:gd name="connsiteY23" fmla="*/ 161192 h 1242646"/>
                  <a:gd name="connsiteX24" fmla="*/ 0 w 328246"/>
                  <a:gd name="connsiteY24" fmla="*/ 105507 h 1242646"/>
                  <a:gd name="connsiteX0" fmla="*/ 0 w 323850"/>
                  <a:gd name="connsiteY0" fmla="*/ 105507 h 1242646"/>
                  <a:gd name="connsiteX1" fmla="*/ 177311 w 323850"/>
                  <a:gd name="connsiteY1" fmla="*/ 35169 h 1242646"/>
                  <a:gd name="connsiteX2" fmla="*/ 174381 w 323850"/>
                  <a:gd name="connsiteY2" fmla="*/ 13188 h 1242646"/>
                  <a:gd name="connsiteX3" fmla="*/ 279888 w 323850"/>
                  <a:gd name="connsiteY3" fmla="*/ 0 h 1242646"/>
                  <a:gd name="connsiteX4" fmla="*/ 323850 w 323850"/>
                  <a:gd name="connsiteY4" fmla="*/ 1239715 h 1242646"/>
                  <a:gd name="connsiteX5" fmla="*/ 224204 w 323850"/>
                  <a:gd name="connsiteY5" fmla="*/ 1242646 h 1242646"/>
                  <a:gd name="connsiteX6" fmla="*/ 219808 w 323850"/>
                  <a:gd name="connsiteY6" fmla="*/ 1211873 h 1242646"/>
                  <a:gd name="connsiteX7" fmla="*/ 38100 w 323850"/>
                  <a:gd name="connsiteY7" fmla="*/ 1151792 h 1242646"/>
                  <a:gd name="connsiteX8" fmla="*/ 41031 w 323850"/>
                  <a:gd name="connsiteY8" fmla="*/ 1090246 h 1242646"/>
                  <a:gd name="connsiteX9" fmla="*/ 205154 w 323850"/>
                  <a:gd name="connsiteY9" fmla="*/ 1016976 h 1242646"/>
                  <a:gd name="connsiteX10" fmla="*/ 205154 w 323850"/>
                  <a:gd name="connsiteY10" fmla="*/ 965688 h 1242646"/>
                  <a:gd name="connsiteX11" fmla="*/ 29308 w 323850"/>
                  <a:gd name="connsiteY11" fmla="*/ 902676 h 1242646"/>
                  <a:gd name="connsiteX12" fmla="*/ 29308 w 323850"/>
                  <a:gd name="connsiteY12" fmla="*/ 842596 h 1242646"/>
                  <a:gd name="connsiteX13" fmla="*/ 205154 w 323850"/>
                  <a:gd name="connsiteY13" fmla="*/ 772257 h 1242646"/>
                  <a:gd name="connsiteX14" fmla="*/ 199292 w 323850"/>
                  <a:gd name="connsiteY14" fmla="*/ 720969 h 1242646"/>
                  <a:gd name="connsiteX15" fmla="*/ 20515 w 323850"/>
                  <a:gd name="connsiteY15" fmla="*/ 650630 h 1242646"/>
                  <a:gd name="connsiteX16" fmla="*/ 19050 w 323850"/>
                  <a:gd name="connsiteY16" fmla="*/ 593480 h 1242646"/>
                  <a:gd name="connsiteX17" fmla="*/ 191965 w 323850"/>
                  <a:gd name="connsiteY17" fmla="*/ 520211 h 1242646"/>
                  <a:gd name="connsiteX18" fmla="*/ 194896 w 323850"/>
                  <a:gd name="connsiteY18" fmla="*/ 474784 h 1242646"/>
                  <a:gd name="connsiteX19" fmla="*/ 11723 w 323850"/>
                  <a:gd name="connsiteY19" fmla="*/ 410307 h 1242646"/>
                  <a:gd name="connsiteX20" fmla="*/ 14654 w 323850"/>
                  <a:gd name="connsiteY20" fmla="*/ 353157 h 1242646"/>
                  <a:gd name="connsiteX21" fmla="*/ 183173 w 323850"/>
                  <a:gd name="connsiteY21" fmla="*/ 281353 h 1242646"/>
                  <a:gd name="connsiteX22" fmla="*/ 178777 w 323850"/>
                  <a:gd name="connsiteY22" fmla="*/ 225669 h 1242646"/>
                  <a:gd name="connsiteX23" fmla="*/ 2931 w 323850"/>
                  <a:gd name="connsiteY23" fmla="*/ 161192 h 1242646"/>
                  <a:gd name="connsiteX24" fmla="*/ 0 w 323850"/>
                  <a:gd name="connsiteY24" fmla="*/ 105507 h 12426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323850" h="1242646">
                    <a:moveTo>
                      <a:pt x="0" y="105507"/>
                    </a:moveTo>
                    <a:lnTo>
                      <a:pt x="177311" y="35169"/>
                    </a:lnTo>
                    <a:lnTo>
                      <a:pt x="174381" y="13188"/>
                    </a:lnTo>
                    <a:lnTo>
                      <a:pt x="279888" y="0"/>
                    </a:lnTo>
                    <a:lnTo>
                      <a:pt x="323850" y="1239715"/>
                    </a:lnTo>
                    <a:lnTo>
                      <a:pt x="224204" y="1242646"/>
                    </a:lnTo>
                    <a:lnTo>
                      <a:pt x="219808" y="1211873"/>
                    </a:lnTo>
                    <a:lnTo>
                      <a:pt x="38100" y="1151792"/>
                    </a:lnTo>
                    <a:lnTo>
                      <a:pt x="41031" y="1090246"/>
                    </a:lnTo>
                    <a:lnTo>
                      <a:pt x="205154" y="1016976"/>
                    </a:lnTo>
                    <a:lnTo>
                      <a:pt x="205154" y="965688"/>
                    </a:lnTo>
                    <a:lnTo>
                      <a:pt x="29308" y="902676"/>
                    </a:lnTo>
                    <a:lnTo>
                      <a:pt x="29308" y="842596"/>
                    </a:lnTo>
                    <a:lnTo>
                      <a:pt x="205154" y="772257"/>
                    </a:lnTo>
                    <a:lnTo>
                      <a:pt x="199292" y="720969"/>
                    </a:lnTo>
                    <a:lnTo>
                      <a:pt x="20515" y="650630"/>
                    </a:lnTo>
                    <a:cubicBezTo>
                      <a:pt x="20027" y="631580"/>
                      <a:pt x="19538" y="612530"/>
                      <a:pt x="19050" y="593480"/>
                    </a:cubicBezTo>
                    <a:lnTo>
                      <a:pt x="191965" y="520211"/>
                    </a:lnTo>
                    <a:lnTo>
                      <a:pt x="194896" y="474784"/>
                    </a:lnTo>
                    <a:lnTo>
                      <a:pt x="11723" y="410307"/>
                    </a:lnTo>
                    <a:lnTo>
                      <a:pt x="14654" y="353157"/>
                    </a:lnTo>
                    <a:lnTo>
                      <a:pt x="183173" y="281353"/>
                    </a:lnTo>
                    <a:lnTo>
                      <a:pt x="178777" y="225669"/>
                    </a:lnTo>
                    <a:lnTo>
                      <a:pt x="2931" y="161192"/>
                    </a:lnTo>
                    <a:cubicBezTo>
                      <a:pt x="2442" y="141165"/>
                      <a:pt x="6350" y="121138"/>
                      <a:pt x="0" y="105507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73" name="Freeform 34">
                <a:extLst>
                  <a:ext uri="{FF2B5EF4-FFF2-40B4-BE49-F238E27FC236}">
                    <a16:creationId xmlns:a16="http://schemas.microsoft.com/office/drawing/2014/main" id="{0D5A489C-D2AE-F008-DBCF-A77D19D24658}"/>
                  </a:ext>
                </a:extLst>
              </xdr:cNvPr>
              <xdr:cNvSpPr/>
            </xdr:nvSpPr>
            <xdr:spPr>
              <a:xfrm rot="19315365">
                <a:off x="8032446" y="3072880"/>
                <a:ext cx="709395" cy="1420300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4" name="Freeform 35">
                <a:extLst>
                  <a:ext uri="{FF2B5EF4-FFF2-40B4-BE49-F238E27FC236}">
                    <a16:creationId xmlns:a16="http://schemas.microsoft.com/office/drawing/2014/main" id="{04D670F7-A5EB-069A-8FF0-CA23E3C1D7E1}"/>
                  </a:ext>
                </a:extLst>
              </xdr:cNvPr>
              <xdr:cNvSpPr/>
            </xdr:nvSpPr>
            <xdr:spPr>
              <a:xfrm rot="21465783">
                <a:off x="3615467" y="3444869"/>
                <a:ext cx="5648606" cy="2672174"/>
              </a:xfrm>
              <a:custGeom>
                <a:avLst/>
                <a:gdLst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2540 w 1767840"/>
                  <a:gd name="connsiteY2" fmla="*/ 720090 h 807720"/>
                  <a:gd name="connsiteX3" fmla="*/ 1394460 w 1767840"/>
                  <a:gd name="connsiteY3" fmla="*/ 693420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3672 w 1767840"/>
                  <a:gd name="connsiteY2" fmla="*/ 691077 h 807720"/>
                  <a:gd name="connsiteX3" fmla="*/ 1394460 w 1767840"/>
                  <a:gd name="connsiteY3" fmla="*/ 693420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3672 w 1767840"/>
                  <a:gd name="connsiteY2" fmla="*/ 691077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61791 w 1767840"/>
                  <a:gd name="connsiteY1" fmla="*/ 413833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842711 w 1767840"/>
                  <a:gd name="connsiteY1" fmla="*/ 449426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</a:cxnLst>
                <a:rect l="l" t="t" r="r" b="b"/>
                <a:pathLst>
                  <a:path w="1767840" h="807720">
                    <a:moveTo>
                      <a:pt x="26670" y="0"/>
                    </a:moveTo>
                    <a:lnTo>
                      <a:pt x="842711" y="449426"/>
                    </a:lnTo>
                    <a:lnTo>
                      <a:pt x="1272942" y="709128"/>
                    </a:lnTo>
                    <a:lnTo>
                      <a:pt x="1396536" y="640237"/>
                    </a:lnTo>
                    <a:lnTo>
                      <a:pt x="1360170" y="510540"/>
                    </a:lnTo>
                    <a:lnTo>
                      <a:pt x="1398270" y="121920"/>
                    </a:lnTo>
                    <a:lnTo>
                      <a:pt x="1543050" y="201930"/>
                    </a:lnTo>
                    <a:lnTo>
                      <a:pt x="1767840" y="579120"/>
                    </a:lnTo>
                    <a:lnTo>
                      <a:pt x="1741170" y="617220"/>
                    </a:lnTo>
                    <a:lnTo>
                      <a:pt x="1508760" y="739140"/>
                    </a:lnTo>
                    <a:lnTo>
                      <a:pt x="1268730" y="807720"/>
                    </a:lnTo>
                    <a:lnTo>
                      <a:pt x="693420" y="502920"/>
                    </a:lnTo>
                    <a:lnTo>
                      <a:pt x="198120" y="182880"/>
                    </a:lnTo>
                    <a:lnTo>
                      <a:pt x="0" y="57150"/>
                    </a:lnTo>
                    <a:lnTo>
                      <a:pt x="26670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5" name="Freeform 36">
                <a:extLst>
                  <a:ext uri="{FF2B5EF4-FFF2-40B4-BE49-F238E27FC236}">
                    <a16:creationId xmlns:a16="http://schemas.microsoft.com/office/drawing/2014/main" id="{7C435DA7-34FD-E6A7-BC95-3E08CD3F38EA}"/>
                  </a:ext>
                </a:extLst>
              </xdr:cNvPr>
              <xdr:cNvSpPr/>
            </xdr:nvSpPr>
            <xdr:spPr>
              <a:xfrm rot="18860344">
                <a:off x="7639683" y="2375218"/>
                <a:ext cx="709394" cy="1420302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6" name="Freeform 37">
                <a:extLst>
                  <a:ext uri="{FF2B5EF4-FFF2-40B4-BE49-F238E27FC236}">
                    <a16:creationId xmlns:a16="http://schemas.microsoft.com/office/drawing/2014/main" id="{49769EBD-407B-043E-4BF3-E5F53924B437}"/>
                  </a:ext>
                </a:extLst>
              </xdr:cNvPr>
              <xdr:cNvSpPr/>
            </xdr:nvSpPr>
            <xdr:spPr>
              <a:xfrm rot="21465783">
                <a:off x="2184897" y="2206638"/>
                <a:ext cx="1717759" cy="2440296"/>
              </a:xfrm>
              <a:custGeom>
                <a:avLst/>
                <a:gdLst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26670 w 708660"/>
                  <a:gd name="connsiteY12" fmla="*/ 154808 h 608198"/>
                  <a:gd name="connsiteX13" fmla="*/ 118110 w 708660"/>
                  <a:gd name="connsiteY13" fmla="*/ 105278 h 608198"/>
                  <a:gd name="connsiteX14" fmla="*/ 19050 w 708660"/>
                  <a:gd name="connsiteY14" fmla="*/ 32888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26670 w 708660"/>
                  <a:gd name="connsiteY12" fmla="*/ 154808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113473 w 708660"/>
                  <a:gd name="connsiteY12" fmla="*/ 164402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249333 w 708660"/>
                  <a:gd name="connsiteY11" fmla="*/ 223006 h 608198"/>
                  <a:gd name="connsiteX12" fmla="*/ 113473 w 708660"/>
                  <a:gd name="connsiteY12" fmla="*/ 164402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82593 w 701040"/>
                  <a:gd name="connsiteY10" fmla="*/ 298139 h 608198"/>
                  <a:gd name="connsiteX11" fmla="*/ 241713 w 701040"/>
                  <a:gd name="connsiteY11" fmla="*/ 223006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82593 w 701040"/>
                  <a:gd name="connsiteY10" fmla="*/ 298139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23296 w 701040"/>
                  <a:gd name="connsiteY10" fmla="*/ 296084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111451 w 701040"/>
                  <a:gd name="connsiteY9" fmla="*/ 387691 h 608198"/>
                  <a:gd name="connsiteX10" fmla="*/ 123296 w 701040"/>
                  <a:gd name="connsiteY10" fmla="*/ 296084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60960 w 670560"/>
                  <a:gd name="connsiteY0" fmla="*/ 17648 h 608198"/>
                  <a:gd name="connsiteX1" fmla="*/ 213360 w 670560"/>
                  <a:gd name="connsiteY1" fmla="*/ 13838 h 608198"/>
                  <a:gd name="connsiteX2" fmla="*/ 552450 w 670560"/>
                  <a:gd name="connsiteY2" fmla="*/ 208148 h 608198"/>
                  <a:gd name="connsiteX3" fmla="*/ 666750 w 670560"/>
                  <a:gd name="connsiteY3" fmla="*/ 219578 h 608198"/>
                  <a:gd name="connsiteX4" fmla="*/ 670560 w 670560"/>
                  <a:gd name="connsiteY4" fmla="*/ 429128 h 608198"/>
                  <a:gd name="connsiteX5" fmla="*/ 384810 w 670560"/>
                  <a:gd name="connsiteY5" fmla="*/ 448178 h 608198"/>
                  <a:gd name="connsiteX6" fmla="*/ 160020 w 670560"/>
                  <a:gd name="connsiteY6" fmla="*/ 566288 h 608198"/>
                  <a:gd name="connsiteX7" fmla="*/ 0 w 670560"/>
                  <a:gd name="connsiteY7" fmla="*/ 608198 h 608198"/>
                  <a:gd name="connsiteX8" fmla="*/ 76070 w 670560"/>
                  <a:gd name="connsiteY8" fmla="*/ 484856 h 608198"/>
                  <a:gd name="connsiteX9" fmla="*/ 80971 w 670560"/>
                  <a:gd name="connsiteY9" fmla="*/ 387691 h 608198"/>
                  <a:gd name="connsiteX10" fmla="*/ 92816 w 670560"/>
                  <a:gd name="connsiteY10" fmla="*/ 296084 h 608198"/>
                  <a:gd name="connsiteX11" fmla="*/ 109793 w 670560"/>
                  <a:gd name="connsiteY11" fmla="*/ 250774 h 608198"/>
                  <a:gd name="connsiteX12" fmla="*/ 75373 w 670560"/>
                  <a:gd name="connsiteY12" fmla="*/ 164402 h 608198"/>
                  <a:gd name="connsiteX13" fmla="*/ 80010 w 670560"/>
                  <a:gd name="connsiteY13" fmla="*/ 105278 h 608198"/>
                  <a:gd name="connsiteX14" fmla="*/ 121131 w 670560"/>
                  <a:gd name="connsiteY14" fmla="*/ 52564 h 608198"/>
                  <a:gd name="connsiteX15" fmla="*/ 60960 w 670560"/>
                  <a:gd name="connsiteY15" fmla="*/ 17648 h 608198"/>
                  <a:gd name="connsiteX0" fmla="*/ 11377 w 620977"/>
                  <a:gd name="connsiteY0" fmla="*/ 17648 h 566288"/>
                  <a:gd name="connsiteX1" fmla="*/ 163777 w 620977"/>
                  <a:gd name="connsiteY1" fmla="*/ 13838 h 566288"/>
                  <a:gd name="connsiteX2" fmla="*/ 502867 w 620977"/>
                  <a:gd name="connsiteY2" fmla="*/ 208148 h 566288"/>
                  <a:gd name="connsiteX3" fmla="*/ 617167 w 620977"/>
                  <a:gd name="connsiteY3" fmla="*/ 219578 h 566288"/>
                  <a:gd name="connsiteX4" fmla="*/ 620977 w 620977"/>
                  <a:gd name="connsiteY4" fmla="*/ 429128 h 566288"/>
                  <a:gd name="connsiteX5" fmla="*/ 335227 w 620977"/>
                  <a:gd name="connsiteY5" fmla="*/ 448178 h 566288"/>
                  <a:gd name="connsiteX6" fmla="*/ 110437 w 620977"/>
                  <a:gd name="connsiteY6" fmla="*/ 566288 h 566288"/>
                  <a:gd name="connsiteX7" fmla="*/ 0 w 620977"/>
                  <a:gd name="connsiteY7" fmla="*/ 535825 h 566288"/>
                  <a:gd name="connsiteX8" fmla="*/ 26487 w 620977"/>
                  <a:gd name="connsiteY8" fmla="*/ 484856 h 566288"/>
                  <a:gd name="connsiteX9" fmla="*/ 31388 w 620977"/>
                  <a:gd name="connsiteY9" fmla="*/ 387691 h 566288"/>
                  <a:gd name="connsiteX10" fmla="*/ 43233 w 620977"/>
                  <a:gd name="connsiteY10" fmla="*/ 296084 h 566288"/>
                  <a:gd name="connsiteX11" fmla="*/ 60210 w 620977"/>
                  <a:gd name="connsiteY11" fmla="*/ 250774 h 566288"/>
                  <a:gd name="connsiteX12" fmla="*/ 25790 w 620977"/>
                  <a:gd name="connsiteY12" fmla="*/ 164402 h 566288"/>
                  <a:gd name="connsiteX13" fmla="*/ 30427 w 620977"/>
                  <a:gd name="connsiteY13" fmla="*/ 105278 h 566288"/>
                  <a:gd name="connsiteX14" fmla="*/ 71548 w 620977"/>
                  <a:gd name="connsiteY14" fmla="*/ 52564 h 566288"/>
                  <a:gd name="connsiteX15" fmla="*/ 11377 w 620977"/>
                  <a:gd name="connsiteY15" fmla="*/ 17648 h 566288"/>
                  <a:gd name="connsiteX0" fmla="*/ 11377 w 620977"/>
                  <a:gd name="connsiteY0" fmla="*/ 17648 h 587057"/>
                  <a:gd name="connsiteX1" fmla="*/ 163777 w 620977"/>
                  <a:gd name="connsiteY1" fmla="*/ 13838 h 587057"/>
                  <a:gd name="connsiteX2" fmla="*/ 502867 w 620977"/>
                  <a:gd name="connsiteY2" fmla="*/ 208148 h 587057"/>
                  <a:gd name="connsiteX3" fmla="*/ 617167 w 620977"/>
                  <a:gd name="connsiteY3" fmla="*/ 219578 h 587057"/>
                  <a:gd name="connsiteX4" fmla="*/ 620977 w 620977"/>
                  <a:gd name="connsiteY4" fmla="*/ 429128 h 587057"/>
                  <a:gd name="connsiteX5" fmla="*/ 335227 w 620977"/>
                  <a:gd name="connsiteY5" fmla="*/ 448178 h 587057"/>
                  <a:gd name="connsiteX6" fmla="*/ 44567 w 620977"/>
                  <a:gd name="connsiteY6" fmla="*/ 587057 h 587057"/>
                  <a:gd name="connsiteX7" fmla="*/ 0 w 620977"/>
                  <a:gd name="connsiteY7" fmla="*/ 535825 h 587057"/>
                  <a:gd name="connsiteX8" fmla="*/ 26487 w 620977"/>
                  <a:gd name="connsiteY8" fmla="*/ 484856 h 587057"/>
                  <a:gd name="connsiteX9" fmla="*/ 31388 w 620977"/>
                  <a:gd name="connsiteY9" fmla="*/ 387691 h 587057"/>
                  <a:gd name="connsiteX10" fmla="*/ 43233 w 620977"/>
                  <a:gd name="connsiteY10" fmla="*/ 296084 h 587057"/>
                  <a:gd name="connsiteX11" fmla="*/ 60210 w 620977"/>
                  <a:gd name="connsiteY11" fmla="*/ 250774 h 587057"/>
                  <a:gd name="connsiteX12" fmla="*/ 25790 w 620977"/>
                  <a:gd name="connsiteY12" fmla="*/ 164402 h 587057"/>
                  <a:gd name="connsiteX13" fmla="*/ 30427 w 620977"/>
                  <a:gd name="connsiteY13" fmla="*/ 105278 h 587057"/>
                  <a:gd name="connsiteX14" fmla="*/ 71548 w 620977"/>
                  <a:gd name="connsiteY14" fmla="*/ 52564 h 587057"/>
                  <a:gd name="connsiteX15" fmla="*/ 11377 w 620977"/>
                  <a:gd name="connsiteY15" fmla="*/ 17648 h 587057"/>
                  <a:gd name="connsiteX0" fmla="*/ 11377 w 620977"/>
                  <a:gd name="connsiteY0" fmla="*/ 17648 h 624766"/>
                  <a:gd name="connsiteX1" fmla="*/ 163777 w 620977"/>
                  <a:gd name="connsiteY1" fmla="*/ 13838 h 624766"/>
                  <a:gd name="connsiteX2" fmla="*/ 502867 w 620977"/>
                  <a:gd name="connsiteY2" fmla="*/ 208148 h 624766"/>
                  <a:gd name="connsiteX3" fmla="*/ 617167 w 620977"/>
                  <a:gd name="connsiteY3" fmla="*/ 219578 h 624766"/>
                  <a:gd name="connsiteX4" fmla="*/ 620977 w 620977"/>
                  <a:gd name="connsiteY4" fmla="*/ 429128 h 624766"/>
                  <a:gd name="connsiteX5" fmla="*/ 335227 w 620977"/>
                  <a:gd name="connsiteY5" fmla="*/ 448178 h 624766"/>
                  <a:gd name="connsiteX6" fmla="*/ 87448 w 620977"/>
                  <a:gd name="connsiteY6" fmla="*/ 624766 h 624766"/>
                  <a:gd name="connsiteX7" fmla="*/ 0 w 620977"/>
                  <a:gd name="connsiteY7" fmla="*/ 535825 h 624766"/>
                  <a:gd name="connsiteX8" fmla="*/ 26487 w 620977"/>
                  <a:gd name="connsiteY8" fmla="*/ 484856 h 624766"/>
                  <a:gd name="connsiteX9" fmla="*/ 31388 w 620977"/>
                  <a:gd name="connsiteY9" fmla="*/ 387691 h 624766"/>
                  <a:gd name="connsiteX10" fmla="*/ 43233 w 620977"/>
                  <a:gd name="connsiteY10" fmla="*/ 296084 h 624766"/>
                  <a:gd name="connsiteX11" fmla="*/ 60210 w 620977"/>
                  <a:gd name="connsiteY11" fmla="*/ 250774 h 624766"/>
                  <a:gd name="connsiteX12" fmla="*/ 25790 w 620977"/>
                  <a:gd name="connsiteY12" fmla="*/ 164402 h 624766"/>
                  <a:gd name="connsiteX13" fmla="*/ 30427 w 620977"/>
                  <a:gd name="connsiteY13" fmla="*/ 105278 h 624766"/>
                  <a:gd name="connsiteX14" fmla="*/ 71548 w 620977"/>
                  <a:gd name="connsiteY14" fmla="*/ 52564 h 624766"/>
                  <a:gd name="connsiteX15" fmla="*/ 11377 w 620977"/>
                  <a:gd name="connsiteY15" fmla="*/ 17648 h 624766"/>
                  <a:gd name="connsiteX0" fmla="*/ 28518 w 620977"/>
                  <a:gd name="connsiteY0" fmla="*/ 334 h 659546"/>
                  <a:gd name="connsiteX1" fmla="*/ 163777 w 620977"/>
                  <a:gd name="connsiteY1" fmla="*/ 48618 h 659546"/>
                  <a:gd name="connsiteX2" fmla="*/ 502867 w 620977"/>
                  <a:gd name="connsiteY2" fmla="*/ 242928 h 659546"/>
                  <a:gd name="connsiteX3" fmla="*/ 617167 w 620977"/>
                  <a:gd name="connsiteY3" fmla="*/ 254358 h 659546"/>
                  <a:gd name="connsiteX4" fmla="*/ 620977 w 620977"/>
                  <a:gd name="connsiteY4" fmla="*/ 463908 h 659546"/>
                  <a:gd name="connsiteX5" fmla="*/ 335227 w 620977"/>
                  <a:gd name="connsiteY5" fmla="*/ 482958 h 659546"/>
                  <a:gd name="connsiteX6" fmla="*/ 87448 w 620977"/>
                  <a:gd name="connsiteY6" fmla="*/ 659546 h 659546"/>
                  <a:gd name="connsiteX7" fmla="*/ 0 w 620977"/>
                  <a:gd name="connsiteY7" fmla="*/ 570605 h 659546"/>
                  <a:gd name="connsiteX8" fmla="*/ 26487 w 620977"/>
                  <a:gd name="connsiteY8" fmla="*/ 519636 h 659546"/>
                  <a:gd name="connsiteX9" fmla="*/ 31388 w 620977"/>
                  <a:gd name="connsiteY9" fmla="*/ 422471 h 659546"/>
                  <a:gd name="connsiteX10" fmla="*/ 43233 w 620977"/>
                  <a:gd name="connsiteY10" fmla="*/ 330864 h 659546"/>
                  <a:gd name="connsiteX11" fmla="*/ 60210 w 620977"/>
                  <a:gd name="connsiteY11" fmla="*/ 285554 h 659546"/>
                  <a:gd name="connsiteX12" fmla="*/ 25790 w 620977"/>
                  <a:gd name="connsiteY12" fmla="*/ 199182 h 659546"/>
                  <a:gd name="connsiteX13" fmla="*/ 30427 w 620977"/>
                  <a:gd name="connsiteY13" fmla="*/ 140058 h 659546"/>
                  <a:gd name="connsiteX14" fmla="*/ 71548 w 620977"/>
                  <a:gd name="connsiteY14" fmla="*/ 87344 h 659546"/>
                  <a:gd name="connsiteX15" fmla="*/ 28518 w 620977"/>
                  <a:gd name="connsiteY15" fmla="*/ 334 h 659546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02867 w 620977"/>
                  <a:gd name="connsiteY2" fmla="*/ 268121 h 684739"/>
                  <a:gd name="connsiteX3" fmla="*/ 617167 w 620977"/>
                  <a:gd name="connsiteY3" fmla="*/ 279551 h 684739"/>
                  <a:gd name="connsiteX4" fmla="*/ 620977 w 620977"/>
                  <a:gd name="connsiteY4" fmla="*/ 489101 h 684739"/>
                  <a:gd name="connsiteX5" fmla="*/ 335227 w 620977"/>
                  <a:gd name="connsiteY5" fmla="*/ 508151 h 684739"/>
                  <a:gd name="connsiteX6" fmla="*/ 87448 w 620977"/>
                  <a:gd name="connsiteY6" fmla="*/ 684739 h 684739"/>
                  <a:gd name="connsiteX7" fmla="*/ 0 w 620977"/>
                  <a:gd name="connsiteY7" fmla="*/ 595798 h 684739"/>
                  <a:gd name="connsiteX8" fmla="*/ 26487 w 620977"/>
                  <a:gd name="connsiteY8" fmla="*/ 544829 h 684739"/>
                  <a:gd name="connsiteX9" fmla="*/ 31388 w 620977"/>
                  <a:gd name="connsiteY9" fmla="*/ 447664 h 684739"/>
                  <a:gd name="connsiteX10" fmla="*/ 43233 w 620977"/>
                  <a:gd name="connsiteY10" fmla="*/ 356057 h 684739"/>
                  <a:gd name="connsiteX11" fmla="*/ 60210 w 620977"/>
                  <a:gd name="connsiteY11" fmla="*/ 310747 h 684739"/>
                  <a:gd name="connsiteX12" fmla="*/ 25790 w 620977"/>
                  <a:gd name="connsiteY12" fmla="*/ 224375 h 684739"/>
                  <a:gd name="connsiteX13" fmla="*/ 30427 w 620977"/>
                  <a:gd name="connsiteY13" fmla="*/ 165251 h 684739"/>
                  <a:gd name="connsiteX14" fmla="*/ 71548 w 620977"/>
                  <a:gd name="connsiteY14" fmla="*/ 112537 h 684739"/>
                  <a:gd name="connsiteX15" fmla="*/ 28518 w 620977"/>
                  <a:gd name="connsiteY15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617167 w 620977"/>
                  <a:gd name="connsiteY2" fmla="*/ 279551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6 w 620977"/>
                  <a:gd name="connsiteY4" fmla="*/ 508150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410943 w 620977"/>
                  <a:gd name="connsiteY4" fmla="*/ 486340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55945 w 620977"/>
                  <a:gd name="connsiteY4" fmla="*/ 484434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9909"/>
                  <a:gd name="connsiteY0" fmla="*/ 25527 h 684739"/>
                  <a:gd name="connsiteX1" fmla="*/ 82995 w 629909"/>
                  <a:gd name="connsiteY1" fmla="*/ 11738 h 684739"/>
                  <a:gd name="connsiteX2" fmla="*/ 581811 w 629909"/>
                  <a:gd name="connsiteY2" fmla="*/ 278325 h 684739"/>
                  <a:gd name="connsiteX3" fmla="*/ 629910 w 629909"/>
                  <a:gd name="connsiteY3" fmla="*/ 464977 h 684739"/>
                  <a:gd name="connsiteX4" fmla="*/ 355945 w 629909"/>
                  <a:gd name="connsiteY4" fmla="*/ 484434 h 684739"/>
                  <a:gd name="connsiteX5" fmla="*/ 87448 w 629909"/>
                  <a:gd name="connsiteY5" fmla="*/ 684739 h 684739"/>
                  <a:gd name="connsiteX6" fmla="*/ 0 w 629909"/>
                  <a:gd name="connsiteY6" fmla="*/ 595798 h 684739"/>
                  <a:gd name="connsiteX7" fmla="*/ 26487 w 629909"/>
                  <a:gd name="connsiteY7" fmla="*/ 544829 h 684739"/>
                  <a:gd name="connsiteX8" fmla="*/ 31388 w 629909"/>
                  <a:gd name="connsiteY8" fmla="*/ 447664 h 684739"/>
                  <a:gd name="connsiteX9" fmla="*/ 43233 w 629909"/>
                  <a:gd name="connsiteY9" fmla="*/ 356057 h 684739"/>
                  <a:gd name="connsiteX10" fmla="*/ 60210 w 629909"/>
                  <a:gd name="connsiteY10" fmla="*/ 310747 h 684739"/>
                  <a:gd name="connsiteX11" fmla="*/ 25790 w 629909"/>
                  <a:gd name="connsiteY11" fmla="*/ 224375 h 684739"/>
                  <a:gd name="connsiteX12" fmla="*/ 30427 w 629909"/>
                  <a:gd name="connsiteY12" fmla="*/ 165251 h 684739"/>
                  <a:gd name="connsiteX13" fmla="*/ 71548 w 629909"/>
                  <a:gd name="connsiteY13" fmla="*/ 112537 h 684739"/>
                  <a:gd name="connsiteX14" fmla="*/ 28518 w 629909"/>
                  <a:gd name="connsiteY14" fmla="*/ 25527 h 684739"/>
                  <a:gd name="connsiteX0" fmla="*/ 28518 w 629909"/>
                  <a:gd name="connsiteY0" fmla="*/ 62122 h 721334"/>
                  <a:gd name="connsiteX1" fmla="*/ 104481 w 629909"/>
                  <a:gd name="connsiteY1" fmla="*/ 7189 h 721334"/>
                  <a:gd name="connsiteX2" fmla="*/ 581811 w 629909"/>
                  <a:gd name="connsiteY2" fmla="*/ 314920 h 721334"/>
                  <a:gd name="connsiteX3" fmla="*/ 629910 w 629909"/>
                  <a:gd name="connsiteY3" fmla="*/ 501572 h 721334"/>
                  <a:gd name="connsiteX4" fmla="*/ 355945 w 629909"/>
                  <a:gd name="connsiteY4" fmla="*/ 521029 h 721334"/>
                  <a:gd name="connsiteX5" fmla="*/ 87448 w 629909"/>
                  <a:gd name="connsiteY5" fmla="*/ 721334 h 721334"/>
                  <a:gd name="connsiteX6" fmla="*/ 0 w 629909"/>
                  <a:gd name="connsiteY6" fmla="*/ 632393 h 721334"/>
                  <a:gd name="connsiteX7" fmla="*/ 26487 w 629909"/>
                  <a:gd name="connsiteY7" fmla="*/ 581424 h 721334"/>
                  <a:gd name="connsiteX8" fmla="*/ 31388 w 629909"/>
                  <a:gd name="connsiteY8" fmla="*/ 484259 h 721334"/>
                  <a:gd name="connsiteX9" fmla="*/ 43233 w 629909"/>
                  <a:gd name="connsiteY9" fmla="*/ 392652 h 721334"/>
                  <a:gd name="connsiteX10" fmla="*/ 60210 w 629909"/>
                  <a:gd name="connsiteY10" fmla="*/ 347342 h 721334"/>
                  <a:gd name="connsiteX11" fmla="*/ 25790 w 629909"/>
                  <a:gd name="connsiteY11" fmla="*/ 260970 h 721334"/>
                  <a:gd name="connsiteX12" fmla="*/ 30427 w 629909"/>
                  <a:gd name="connsiteY12" fmla="*/ 201846 h 721334"/>
                  <a:gd name="connsiteX13" fmla="*/ 71548 w 629909"/>
                  <a:gd name="connsiteY13" fmla="*/ 149132 h 721334"/>
                  <a:gd name="connsiteX14" fmla="*/ 28518 w 629909"/>
                  <a:gd name="connsiteY14" fmla="*/ 62122 h 721334"/>
                  <a:gd name="connsiteX0" fmla="*/ 28518 w 629909"/>
                  <a:gd name="connsiteY0" fmla="*/ 48653 h 707865"/>
                  <a:gd name="connsiteX1" fmla="*/ 123510 w 629909"/>
                  <a:gd name="connsiteY1" fmla="*/ 8342 h 707865"/>
                  <a:gd name="connsiteX2" fmla="*/ 581811 w 629909"/>
                  <a:gd name="connsiteY2" fmla="*/ 301451 h 707865"/>
                  <a:gd name="connsiteX3" fmla="*/ 629910 w 629909"/>
                  <a:gd name="connsiteY3" fmla="*/ 488103 h 707865"/>
                  <a:gd name="connsiteX4" fmla="*/ 355945 w 629909"/>
                  <a:gd name="connsiteY4" fmla="*/ 507560 h 707865"/>
                  <a:gd name="connsiteX5" fmla="*/ 87448 w 629909"/>
                  <a:gd name="connsiteY5" fmla="*/ 707865 h 707865"/>
                  <a:gd name="connsiteX6" fmla="*/ 0 w 629909"/>
                  <a:gd name="connsiteY6" fmla="*/ 618924 h 707865"/>
                  <a:gd name="connsiteX7" fmla="*/ 26487 w 629909"/>
                  <a:gd name="connsiteY7" fmla="*/ 567955 h 707865"/>
                  <a:gd name="connsiteX8" fmla="*/ 31388 w 629909"/>
                  <a:gd name="connsiteY8" fmla="*/ 470790 h 707865"/>
                  <a:gd name="connsiteX9" fmla="*/ 43233 w 629909"/>
                  <a:gd name="connsiteY9" fmla="*/ 379183 h 707865"/>
                  <a:gd name="connsiteX10" fmla="*/ 60210 w 629909"/>
                  <a:gd name="connsiteY10" fmla="*/ 333873 h 707865"/>
                  <a:gd name="connsiteX11" fmla="*/ 25790 w 629909"/>
                  <a:gd name="connsiteY11" fmla="*/ 247501 h 707865"/>
                  <a:gd name="connsiteX12" fmla="*/ 30427 w 629909"/>
                  <a:gd name="connsiteY12" fmla="*/ 188377 h 707865"/>
                  <a:gd name="connsiteX13" fmla="*/ 71548 w 629909"/>
                  <a:gd name="connsiteY13" fmla="*/ 135663 h 707865"/>
                  <a:gd name="connsiteX14" fmla="*/ 28518 w 629909"/>
                  <a:gd name="connsiteY14" fmla="*/ 48653 h 707865"/>
                  <a:gd name="connsiteX0" fmla="*/ 28518 w 629909"/>
                  <a:gd name="connsiteY0" fmla="*/ 40311 h 699523"/>
                  <a:gd name="connsiteX1" fmla="*/ 123510 w 629909"/>
                  <a:gd name="connsiteY1" fmla="*/ 0 h 699523"/>
                  <a:gd name="connsiteX2" fmla="*/ 581811 w 629909"/>
                  <a:gd name="connsiteY2" fmla="*/ 293109 h 699523"/>
                  <a:gd name="connsiteX3" fmla="*/ 629910 w 629909"/>
                  <a:gd name="connsiteY3" fmla="*/ 479761 h 699523"/>
                  <a:gd name="connsiteX4" fmla="*/ 355945 w 629909"/>
                  <a:gd name="connsiteY4" fmla="*/ 499218 h 699523"/>
                  <a:gd name="connsiteX5" fmla="*/ 87448 w 629909"/>
                  <a:gd name="connsiteY5" fmla="*/ 699523 h 699523"/>
                  <a:gd name="connsiteX6" fmla="*/ 0 w 629909"/>
                  <a:gd name="connsiteY6" fmla="*/ 610582 h 699523"/>
                  <a:gd name="connsiteX7" fmla="*/ 26487 w 629909"/>
                  <a:gd name="connsiteY7" fmla="*/ 559613 h 699523"/>
                  <a:gd name="connsiteX8" fmla="*/ 31388 w 629909"/>
                  <a:gd name="connsiteY8" fmla="*/ 462448 h 699523"/>
                  <a:gd name="connsiteX9" fmla="*/ 43233 w 629909"/>
                  <a:gd name="connsiteY9" fmla="*/ 370841 h 699523"/>
                  <a:gd name="connsiteX10" fmla="*/ 60210 w 629909"/>
                  <a:gd name="connsiteY10" fmla="*/ 325531 h 699523"/>
                  <a:gd name="connsiteX11" fmla="*/ 25790 w 629909"/>
                  <a:gd name="connsiteY11" fmla="*/ 239159 h 699523"/>
                  <a:gd name="connsiteX12" fmla="*/ 30427 w 629909"/>
                  <a:gd name="connsiteY12" fmla="*/ 180035 h 699523"/>
                  <a:gd name="connsiteX13" fmla="*/ 71548 w 629909"/>
                  <a:gd name="connsiteY13" fmla="*/ 127321 h 699523"/>
                  <a:gd name="connsiteX14" fmla="*/ 28518 w 629909"/>
                  <a:gd name="connsiteY14" fmla="*/ 40311 h 699523"/>
                  <a:gd name="connsiteX0" fmla="*/ 28518 w 629909"/>
                  <a:gd name="connsiteY0" fmla="*/ 61360 h 720572"/>
                  <a:gd name="connsiteX1" fmla="*/ 120503 w 629909"/>
                  <a:gd name="connsiteY1" fmla="*/ 0 h 720572"/>
                  <a:gd name="connsiteX2" fmla="*/ 581811 w 629909"/>
                  <a:gd name="connsiteY2" fmla="*/ 314158 h 720572"/>
                  <a:gd name="connsiteX3" fmla="*/ 629910 w 629909"/>
                  <a:gd name="connsiteY3" fmla="*/ 500810 h 720572"/>
                  <a:gd name="connsiteX4" fmla="*/ 355945 w 629909"/>
                  <a:gd name="connsiteY4" fmla="*/ 520267 h 720572"/>
                  <a:gd name="connsiteX5" fmla="*/ 87448 w 629909"/>
                  <a:gd name="connsiteY5" fmla="*/ 720572 h 720572"/>
                  <a:gd name="connsiteX6" fmla="*/ 0 w 629909"/>
                  <a:gd name="connsiteY6" fmla="*/ 631631 h 720572"/>
                  <a:gd name="connsiteX7" fmla="*/ 26487 w 629909"/>
                  <a:gd name="connsiteY7" fmla="*/ 580662 h 720572"/>
                  <a:gd name="connsiteX8" fmla="*/ 31388 w 629909"/>
                  <a:gd name="connsiteY8" fmla="*/ 483497 h 720572"/>
                  <a:gd name="connsiteX9" fmla="*/ 43233 w 629909"/>
                  <a:gd name="connsiteY9" fmla="*/ 391890 h 720572"/>
                  <a:gd name="connsiteX10" fmla="*/ 60210 w 629909"/>
                  <a:gd name="connsiteY10" fmla="*/ 346580 h 720572"/>
                  <a:gd name="connsiteX11" fmla="*/ 25790 w 629909"/>
                  <a:gd name="connsiteY11" fmla="*/ 260208 h 720572"/>
                  <a:gd name="connsiteX12" fmla="*/ 30427 w 629909"/>
                  <a:gd name="connsiteY12" fmla="*/ 201084 h 720572"/>
                  <a:gd name="connsiteX13" fmla="*/ 71548 w 629909"/>
                  <a:gd name="connsiteY13" fmla="*/ 148370 h 720572"/>
                  <a:gd name="connsiteX14" fmla="*/ 28518 w 629909"/>
                  <a:gd name="connsiteY14" fmla="*/ 61360 h 720572"/>
                  <a:gd name="connsiteX0" fmla="*/ 28518 w 629910"/>
                  <a:gd name="connsiteY0" fmla="*/ 61360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74985 w 629910"/>
                  <a:gd name="connsiteY12" fmla="*/ 211758 h 720572"/>
                  <a:gd name="connsiteX13" fmla="*/ 71548 w 629910"/>
                  <a:gd name="connsiteY13" fmla="*/ 148370 h 720572"/>
                  <a:gd name="connsiteX14" fmla="*/ 28518 w 629910"/>
                  <a:gd name="connsiteY14" fmla="*/ 61360 h 720572"/>
                  <a:gd name="connsiteX0" fmla="*/ 28518 w 629910"/>
                  <a:gd name="connsiteY0" fmla="*/ 61360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71548 w 629910"/>
                  <a:gd name="connsiteY13" fmla="*/ 148370 h 720572"/>
                  <a:gd name="connsiteX14" fmla="*/ 28518 w 629910"/>
                  <a:gd name="connsiteY14" fmla="*/ 61360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71548 w 629910"/>
                  <a:gd name="connsiteY13" fmla="*/ 148370 h 720572"/>
                  <a:gd name="connsiteX14" fmla="*/ 67218 w 629910"/>
                  <a:gd name="connsiteY14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67218 w 629910"/>
                  <a:gd name="connsiteY13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118107 w 629910"/>
                  <a:gd name="connsiteY11" fmla="*/ 198458 h 720572"/>
                  <a:gd name="connsiteX12" fmla="*/ 67218 w 629910"/>
                  <a:gd name="connsiteY12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118107 w 629910"/>
                  <a:gd name="connsiteY10" fmla="*/ 198458 h 720572"/>
                  <a:gd name="connsiteX11" fmla="*/ 67218 w 629910"/>
                  <a:gd name="connsiteY11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118107 w 629910"/>
                  <a:gd name="connsiteY9" fmla="*/ 198458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65996 w 629910"/>
                  <a:gd name="connsiteY8" fmla="*/ 484696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85778 w 629910"/>
                  <a:gd name="connsiteY7" fmla="*/ 601329 h 720572"/>
                  <a:gd name="connsiteX8" fmla="*/ 65996 w 629910"/>
                  <a:gd name="connsiteY8" fmla="*/ 484696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590 w 569282"/>
                  <a:gd name="connsiteY0" fmla="*/ 73221 h 720572"/>
                  <a:gd name="connsiteX1" fmla="*/ 59875 w 569282"/>
                  <a:gd name="connsiteY1" fmla="*/ 0 h 720572"/>
                  <a:gd name="connsiteX2" fmla="*/ 521183 w 569282"/>
                  <a:gd name="connsiteY2" fmla="*/ 314158 h 720572"/>
                  <a:gd name="connsiteX3" fmla="*/ 569282 w 569282"/>
                  <a:gd name="connsiteY3" fmla="*/ 500810 h 720572"/>
                  <a:gd name="connsiteX4" fmla="*/ 295317 w 569282"/>
                  <a:gd name="connsiteY4" fmla="*/ 520267 h 720572"/>
                  <a:gd name="connsiteX5" fmla="*/ 26820 w 569282"/>
                  <a:gd name="connsiteY5" fmla="*/ 720572 h 720572"/>
                  <a:gd name="connsiteX6" fmla="*/ 0 w 569282"/>
                  <a:gd name="connsiteY6" fmla="*/ 642633 h 720572"/>
                  <a:gd name="connsiteX7" fmla="*/ 25150 w 569282"/>
                  <a:gd name="connsiteY7" fmla="*/ 601329 h 720572"/>
                  <a:gd name="connsiteX8" fmla="*/ 5368 w 569282"/>
                  <a:gd name="connsiteY8" fmla="*/ 484696 h 720572"/>
                  <a:gd name="connsiteX9" fmla="*/ 23341 w 569282"/>
                  <a:gd name="connsiteY9" fmla="*/ 228025 h 720572"/>
                  <a:gd name="connsiteX10" fmla="*/ 6590 w 569282"/>
                  <a:gd name="connsiteY10" fmla="*/ 73221 h 720572"/>
                  <a:gd name="connsiteX0" fmla="*/ 6590 w 569282"/>
                  <a:gd name="connsiteY0" fmla="*/ 73221 h 720572"/>
                  <a:gd name="connsiteX1" fmla="*/ 59875 w 569282"/>
                  <a:gd name="connsiteY1" fmla="*/ 0 h 720572"/>
                  <a:gd name="connsiteX2" fmla="*/ 521183 w 569282"/>
                  <a:gd name="connsiteY2" fmla="*/ 314158 h 720572"/>
                  <a:gd name="connsiteX3" fmla="*/ 569282 w 569282"/>
                  <a:gd name="connsiteY3" fmla="*/ 500810 h 720572"/>
                  <a:gd name="connsiteX4" fmla="*/ 295317 w 569282"/>
                  <a:gd name="connsiteY4" fmla="*/ 520267 h 720572"/>
                  <a:gd name="connsiteX5" fmla="*/ 26820 w 569282"/>
                  <a:gd name="connsiteY5" fmla="*/ 720572 h 720572"/>
                  <a:gd name="connsiteX6" fmla="*/ 0 w 569282"/>
                  <a:gd name="connsiteY6" fmla="*/ 642633 h 720572"/>
                  <a:gd name="connsiteX7" fmla="*/ 25150 w 569282"/>
                  <a:gd name="connsiteY7" fmla="*/ 601329 h 720572"/>
                  <a:gd name="connsiteX8" fmla="*/ 23341 w 569282"/>
                  <a:gd name="connsiteY8" fmla="*/ 228025 h 720572"/>
                  <a:gd name="connsiteX9" fmla="*/ 6590 w 569282"/>
                  <a:gd name="connsiteY9" fmla="*/ 73221 h 720572"/>
                  <a:gd name="connsiteX0" fmla="*/ 0 w 562692"/>
                  <a:gd name="connsiteY0" fmla="*/ 73221 h 720572"/>
                  <a:gd name="connsiteX1" fmla="*/ 53285 w 562692"/>
                  <a:gd name="connsiteY1" fmla="*/ 0 h 720572"/>
                  <a:gd name="connsiteX2" fmla="*/ 514593 w 562692"/>
                  <a:gd name="connsiteY2" fmla="*/ 314158 h 720572"/>
                  <a:gd name="connsiteX3" fmla="*/ 562692 w 562692"/>
                  <a:gd name="connsiteY3" fmla="*/ 500810 h 720572"/>
                  <a:gd name="connsiteX4" fmla="*/ 288727 w 562692"/>
                  <a:gd name="connsiteY4" fmla="*/ 520267 h 720572"/>
                  <a:gd name="connsiteX5" fmla="*/ 20230 w 562692"/>
                  <a:gd name="connsiteY5" fmla="*/ 720572 h 720572"/>
                  <a:gd name="connsiteX6" fmla="*/ 16676 w 562692"/>
                  <a:gd name="connsiteY6" fmla="*/ 632110 h 720572"/>
                  <a:gd name="connsiteX7" fmla="*/ 18560 w 562692"/>
                  <a:gd name="connsiteY7" fmla="*/ 601329 h 720572"/>
                  <a:gd name="connsiteX8" fmla="*/ 16751 w 562692"/>
                  <a:gd name="connsiteY8" fmla="*/ 228025 h 720572"/>
                  <a:gd name="connsiteX9" fmla="*/ 0 w 562692"/>
                  <a:gd name="connsiteY9" fmla="*/ 73221 h 720572"/>
                  <a:gd name="connsiteX0" fmla="*/ 1191 w 563883"/>
                  <a:gd name="connsiteY0" fmla="*/ 73221 h 720572"/>
                  <a:gd name="connsiteX1" fmla="*/ 54476 w 563883"/>
                  <a:gd name="connsiteY1" fmla="*/ 0 h 720572"/>
                  <a:gd name="connsiteX2" fmla="*/ 515784 w 563883"/>
                  <a:gd name="connsiteY2" fmla="*/ 314158 h 720572"/>
                  <a:gd name="connsiteX3" fmla="*/ 563883 w 563883"/>
                  <a:gd name="connsiteY3" fmla="*/ 500810 h 720572"/>
                  <a:gd name="connsiteX4" fmla="*/ 289918 w 563883"/>
                  <a:gd name="connsiteY4" fmla="*/ 520267 h 720572"/>
                  <a:gd name="connsiteX5" fmla="*/ 21421 w 563883"/>
                  <a:gd name="connsiteY5" fmla="*/ 720572 h 720572"/>
                  <a:gd name="connsiteX6" fmla="*/ 0 w 563883"/>
                  <a:gd name="connsiteY6" fmla="*/ 685709 h 720572"/>
                  <a:gd name="connsiteX7" fmla="*/ 19751 w 563883"/>
                  <a:gd name="connsiteY7" fmla="*/ 601329 h 720572"/>
                  <a:gd name="connsiteX8" fmla="*/ 17942 w 563883"/>
                  <a:gd name="connsiteY8" fmla="*/ 228025 h 720572"/>
                  <a:gd name="connsiteX9" fmla="*/ 1191 w 563883"/>
                  <a:gd name="connsiteY9" fmla="*/ 73221 h 720572"/>
                  <a:gd name="connsiteX0" fmla="*/ 2329 w 565021"/>
                  <a:gd name="connsiteY0" fmla="*/ 73221 h 720572"/>
                  <a:gd name="connsiteX1" fmla="*/ 55614 w 565021"/>
                  <a:gd name="connsiteY1" fmla="*/ 0 h 720572"/>
                  <a:gd name="connsiteX2" fmla="*/ 516922 w 565021"/>
                  <a:gd name="connsiteY2" fmla="*/ 314158 h 720572"/>
                  <a:gd name="connsiteX3" fmla="*/ 565021 w 565021"/>
                  <a:gd name="connsiteY3" fmla="*/ 500810 h 720572"/>
                  <a:gd name="connsiteX4" fmla="*/ 291056 w 565021"/>
                  <a:gd name="connsiteY4" fmla="*/ 520267 h 720572"/>
                  <a:gd name="connsiteX5" fmla="*/ 22559 w 565021"/>
                  <a:gd name="connsiteY5" fmla="*/ 720572 h 720572"/>
                  <a:gd name="connsiteX6" fmla="*/ 0 w 565021"/>
                  <a:gd name="connsiteY6" fmla="*/ 711564 h 720572"/>
                  <a:gd name="connsiteX7" fmla="*/ 20889 w 565021"/>
                  <a:gd name="connsiteY7" fmla="*/ 601329 h 720572"/>
                  <a:gd name="connsiteX8" fmla="*/ 19080 w 565021"/>
                  <a:gd name="connsiteY8" fmla="*/ 228025 h 720572"/>
                  <a:gd name="connsiteX9" fmla="*/ 2329 w 565021"/>
                  <a:gd name="connsiteY9" fmla="*/ 73221 h 720572"/>
                  <a:gd name="connsiteX0" fmla="*/ 2329 w 565021"/>
                  <a:gd name="connsiteY0" fmla="*/ 73221 h 720572"/>
                  <a:gd name="connsiteX1" fmla="*/ 55614 w 565021"/>
                  <a:gd name="connsiteY1" fmla="*/ 0 h 720572"/>
                  <a:gd name="connsiteX2" fmla="*/ 516922 w 565021"/>
                  <a:gd name="connsiteY2" fmla="*/ 314158 h 720572"/>
                  <a:gd name="connsiteX3" fmla="*/ 565021 w 565021"/>
                  <a:gd name="connsiteY3" fmla="*/ 500810 h 720572"/>
                  <a:gd name="connsiteX4" fmla="*/ 291056 w 565021"/>
                  <a:gd name="connsiteY4" fmla="*/ 520267 h 720572"/>
                  <a:gd name="connsiteX5" fmla="*/ 22559 w 565021"/>
                  <a:gd name="connsiteY5" fmla="*/ 720572 h 720572"/>
                  <a:gd name="connsiteX6" fmla="*/ 0 w 565021"/>
                  <a:gd name="connsiteY6" fmla="*/ 711564 h 720572"/>
                  <a:gd name="connsiteX7" fmla="*/ 4311 w 565021"/>
                  <a:gd name="connsiteY7" fmla="*/ 667111 h 720572"/>
                  <a:gd name="connsiteX8" fmla="*/ 19080 w 565021"/>
                  <a:gd name="connsiteY8" fmla="*/ 228025 h 720572"/>
                  <a:gd name="connsiteX9" fmla="*/ 2329 w 565021"/>
                  <a:gd name="connsiteY9" fmla="*/ 73221 h 720572"/>
                  <a:gd name="connsiteX0" fmla="*/ 2329 w 565021"/>
                  <a:gd name="connsiteY0" fmla="*/ 73221 h 712126"/>
                  <a:gd name="connsiteX1" fmla="*/ 55614 w 565021"/>
                  <a:gd name="connsiteY1" fmla="*/ 0 h 712126"/>
                  <a:gd name="connsiteX2" fmla="*/ 516922 w 565021"/>
                  <a:gd name="connsiteY2" fmla="*/ 314158 h 712126"/>
                  <a:gd name="connsiteX3" fmla="*/ 565021 w 565021"/>
                  <a:gd name="connsiteY3" fmla="*/ 500810 h 712126"/>
                  <a:gd name="connsiteX4" fmla="*/ 291056 w 565021"/>
                  <a:gd name="connsiteY4" fmla="*/ 520267 h 712126"/>
                  <a:gd name="connsiteX5" fmla="*/ 35700 w 565021"/>
                  <a:gd name="connsiteY5" fmla="*/ 712126 h 712126"/>
                  <a:gd name="connsiteX6" fmla="*/ 0 w 565021"/>
                  <a:gd name="connsiteY6" fmla="*/ 711564 h 712126"/>
                  <a:gd name="connsiteX7" fmla="*/ 4311 w 565021"/>
                  <a:gd name="connsiteY7" fmla="*/ 667111 h 712126"/>
                  <a:gd name="connsiteX8" fmla="*/ 19080 w 565021"/>
                  <a:gd name="connsiteY8" fmla="*/ 228025 h 712126"/>
                  <a:gd name="connsiteX9" fmla="*/ 2329 w 565021"/>
                  <a:gd name="connsiteY9" fmla="*/ 73221 h 71212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65021" h="712126">
                    <a:moveTo>
                      <a:pt x="2329" y="73221"/>
                    </a:moveTo>
                    <a:cubicBezTo>
                      <a:pt x="41064" y="70046"/>
                      <a:pt x="-28448" y="17044"/>
                      <a:pt x="55614" y="0"/>
                    </a:cubicBezTo>
                    <a:lnTo>
                      <a:pt x="516922" y="314158"/>
                    </a:lnTo>
                    <a:cubicBezTo>
                      <a:pt x="563246" y="343683"/>
                      <a:pt x="551966" y="430551"/>
                      <a:pt x="565021" y="500810"/>
                    </a:cubicBezTo>
                    <a:lnTo>
                      <a:pt x="291056" y="520267"/>
                    </a:lnTo>
                    <a:lnTo>
                      <a:pt x="35700" y="712126"/>
                    </a:lnTo>
                    <a:lnTo>
                      <a:pt x="0" y="711564"/>
                    </a:lnTo>
                    <a:lnTo>
                      <a:pt x="4311" y="667111"/>
                    </a:lnTo>
                    <a:lnTo>
                      <a:pt x="19080" y="228025"/>
                    </a:lnTo>
                    <a:lnTo>
                      <a:pt x="2329" y="73221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7" name="Freeform 38">
                <a:extLst>
                  <a:ext uri="{FF2B5EF4-FFF2-40B4-BE49-F238E27FC236}">
                    <a16:creationId xmlns:a16="http://schemas.microsoft.com/office/drawing/2014/main" id="{187AA15E-E101-9C84-9D84-3CA815ECD94F}"/>
                  </a:ext>
                </a:extLst>
              </xdr:cNvPr>
              <xdr:cNvSpPr/>
            </xdr:nvSpPr>
            <xdr:spPr>
              <a:xfrm rot="21465783">
                <a:off x="3482754" y="2223476"/>
                <a:ext cx="1522089" cy="1285855"/>
              </a:xfrm>
              <a:custGeom>
                <a:avLst/>
                <a:gdLst>
                  <a:gd name="connsiteX0" fmla="*/ 0 w 147320"/>
                  <a:gd name="connsiteY0" fmla="*/ 66040 h 116840"/>
                  <a:gd name="connsiteX1" fmla="*/ 116840 w 147320"/>
                  <a:gd name="connsiteY1" fmla="*/ 0 h 116840"/>
                  <a:gd name="connsiteX2" fmla="*/ 147320 w 147320"/>
                  <a:gd name="connsiteY2" fmla="*/ 50800 h 116840"/>
                  <a:gd name="connsiteX3" fmla="*/ 60960 w 147320"/>
                  <a:gd name="connsiteY3" fmla="*/ 116840 h 116840"/>
                  <a:gd name="connsiteX4" fmla="*/ 0 w 147320"/>
                  <a:gd name="connsiteY4" fmla="*/ 66040 h 116840"/>
                  <a:gd name="connsiteX0" fmla="*/ 0 w 406400"/>
                  <a:gd name="connsiteY0" fmla="*/ 320040 h 370840"/>
                  <a:gd name="connsiteX1" fmla="*/ 406400 w 406400"/>
                  <a:gd name="connsiteY1" fmla="*/ 0 h 370840"/>
                  <a:gd name="connsiteX2" fmla="*/ 147320 w 406400"/>
                  <a:gd name="connsiteY2" fmla="*/ 304800 h 370840"/>
                  <a:gd name="connsiteX3" fmla="*/ 60960 w 406400"/>
                  <a:gd name="connsiteY3" fmla="*/ 370840 h 370840"/>
                  <a:gd name="connsiteX4" fmla="*/ 0 w 406400"/>
                  <a:gd name="connsiteY4" fmla="*/ 320040 h 370840"/>
                  <a:gd name="connsiteX0" fmla="*/ 0 w 406400"/>
                  <a:gd name="connsiteY0" fmla="*/ 320040 h 370840"/>
                  <a:gd name="connsiteX1" fmla="*/ 406400 w 406400"/>
                  <a:gd name="connsiteY1" fmla="*/ 0 h 370840"/>
                  <a:gd name="connsiteX2" fmla="*/ 370840 w 406400"/>
                  <a:gd name="connsiteY2" fmla="*/ 106680 h 370840"/>
                  <a:gd name="connsiteX3" fmla="*/ 60960 w 406400"/>
                  <a:gd name="connsiteY3" fmla="*/ 370840 h 370840"/>
                  <a:gd name="connsiteX4" fmla="*/ 0 w 406400"/>
                  <a:gd name="connsiteY4" fmla="*/ 320040 h 370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406400" h="370840">
                    <a:moveTo>
                      <a:pt x="0" y="320040"/>
                    </a:moveTo>
                    <a:lnTo>
                      <a:pt x="406400" y="0"/>
                    </a:lnTo>
                    <a:lnTo>
                      <a:pt x="370840" y="106680"/>
                    </a:lnTo>
                    <a:lnTo>
                      <a:pt x="60960" y="370840"/>
                    </a:lnTo>
                    <a:lnTo>
                      <a:pt x="0" y="32004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78" name="Rectangle 77">
                <a:extLst>
                  <a:ext uri="{FF2B5EF4-FFF2-40B4-BE49-F238E27FC236}">
                    <a16:creationId xmlns:a16="http://schemas.microsoft.com/office/drawing/2014/main" id="{4A8553F2-D393-8EB4-70EF-26092F153BB0}"/>
                  </a:ext>
                </a:extLst>
              </xdr:cNvPr>
              <xdr:cNvSpPr/>
            </xdr:nvSpPr>
            <xdr:spPr>
              <a:xfrm>
                <a:off x="3964298" y="1140248"/>
                <a:ext cx="1020637" cy="173500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79" name="Rectangle 78">
                <a:extLst>
                  <a:ext uri="{FF2B5EF4-FFF2-40B4-BE49-F238E27FC236}">
                    <a16:creationId xmlns:a16="http://schemas.microsoft.com/office/drawing/2014/main" id="{7A611433-58A1-3981-3CE4-AF6A61E442A7}"/>
                  </a:ext>
                </a:extLst>
              </xdr:cNvPr>
              <xdr:cNvSpPr/>
            </xdr:nvSpPr>
            <xdr:spPr>
              <a:xfrm rot="18050764">
                <a:off x="4391840" y="2356835"/>
                <a:ext cx="538270" cy="849631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0" name="Freeform 41">
                <a:extLst>
                  <a:ext uri="{FF2B5EF4-FFF2-40B4-BE49-F238E27FC236}">
                    <a16:creationId xmlns:a16="http://schemas.microsoft.com/office/drawing/2014/main" id="{6E5ACBCB-5DBE-0946-7E6B-36011293C7C2}"/>
                  </a:ext>
                </a:extLst>
              </xdr:cNvPr>
              <xdr:cNvSpPr/>
            </xdr:nvSpPr>
            <xdr:spPr>
              <a:xfrm rot="21465783">
                <a:off x="4894567" y="1140166"/>
                <a:ext cx="755737" cy="3123865"/>
              </a:xfrm>
              <a:custGeom>
                <a:avLst/>
                <a:gdLst>
                  <a:gd name="connsiteX0" fmla="*/ 0 w 218440"/>
                  <a:gd name="connsiteY0" fmla="*/ 0 h 721360"/>
                  <a:gd name="connsiteX1" fmla="*/ 157480 w 218440"/>
                  <a:gd name="connsiteY1" fmla="*/ 106680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18440"/>
                  <a:gd name="connsiteY0" fmla="*/ 0 h 721360"/>
                  <a:gd name="connsiteX1" fmla="*/ 167640 w 218440"/>
                  <a:gd name="connsiteY1" fmla="*/ 81280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18440"/>
                  <a:gd name="connsiteY0" fmla="*/ 0 h 721360"/>
                  <a:gd name="connsiteX1" fmla="*/ 177800 w 218440"/>
                  <a:gd name="connsiteY1" fmla="*/ 139988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33680"/>
                  <a:gd name="connsiteY0" fmla="*/ 0 h 721360"/>
                  <a:gd name="connsiteX1" fmla="*/ 177800 w 233680"/>
                  <a:gd name="connsiteY1" fmla="*/ 139988 h 721360"/>
                  <a:gd name="connsiteX2" fmla="*/ 218440 w 233680"/>
                  <a:gd name="connsiteY2" fmla="*/ 548640 h 721360"/>
                  <a:gd name="connsiteX3" fmla="*/ 233680 w 233680"/>
                  <a:gd name="connsiteY3" fmla="*/ 673388 h 721360"/>
                  <a:gd name="connsiteX4" fmla="*/ 15240 w 233680"/>
                  <a:gd name="connsiteY4" fmla="*/ 721360 h 721360"/>
                  <a:gd name="connsiteX5" fmla="*/ 0 w 233680"/>
                  <a:gd name="connsiteY5" fmla="*/ 0 h 721360"/>
                  <a:gd name="connsiteX0" fmla="*/ 5080 w 238760"/>
                  <a:gd name="connsiteY0" fmla="*/ 0 h 703014"/>
                  <a:gd name="connsiteX1" fmla="*/ 182880 w 238760"/>
                  <a:gd name="connsiteY1" fmla="*/ 139988 h 703014"/>
                  <a:gd name="connsiteX2" fmla="*/ 223520 w 238760"/>
                  <a:gd name="connsiteY2" fmla="*/ 548640 h 703014"/>
                  <a:gd name="connsiteX3" fmla="*/ 238760 w 238760"/>
                  <a:gd name="connsiteY3" fmla="*/ 673388 h 703014"/>
                  <a:gd name="connsiteX4" fmla="*/ 0 w 238760"/>
                  <a:gd name="connsiteY4" fmla="*/ 703014 h 703014"/>
                  <a:gd name="connsiteX5" fmla="*/ 5080 w 238760"/>
                  <a:gd name="connsiteY5" fmla="*/ 0 h 703014"/>
                  <a:gd name="connsiteX0" fmla="*/ 5080 w 238760"/>
                  <a:gd name="connsiteY0" fmla="*/ 0 h 703014"/>
                  <a:gd name="connsiteX1" fmla="*/ 208280 w 238760"/>
                  <a:gd name="connsiteY1" fmla="*/ 103296 h 703014"/>
                  <a:gd name="connsiteX2" fmla="*/ 223520 w 238760"/>
                  <a:gd name="connsiteY2" fmla="*/ 548640 h 703014"/>
                  <a:gd name="connsiteX3" fmla="*/ 238760 w 238760"/>
                  <a:gd name="connsiteY3" fmla="*/ 673388 h 703014"/>
                  <a:gd name="connsiteX4" fmla="*/ 0 w 238760"/>
                  <a:gd name="connsiteY4" fmla="*/ 703014 h 703014"/>
                  <a:gd name="connsiteX5" fmla="*/ 5080 w 238760"/>
                  <a:gd name="connsiteY5" fmla="*/ 0 h 703014"/>
                  <a:gd name="connsiteX0" fmla="*/ 17886 w 238760"/>
                  <a:gd name="connsiteY0" fmla="*/ 0 h 709091"/>
                  <a:gd name="connsiteX1" fmla="*/ 208280 w 238760"/>
                  <a:gd name="connsiteY1" fmla="*/ 109373 h 709091"/>
                  <a:gd name="connsiteX2" fmla="*/ 223520 w 238760"/>
                  <a:gd name="connsiteY2" fmla="*/ 554717 h 709091"/>
                  <a:gd name="connsiteX3" fmla="*/ 238760 w 238760"/>
                  <a:gd name="connsiteY3" fmla="*/ 679465 h 709091"/>
                  <a:gd name="connsiteX4" fmla="*/ 0 w 238760"/>
                  <a:gd name="connsiteY4" fmla="*/ 709091 h 709091"/>
                  <a:gd name="connsiteX5" fmla="*/ 17886 w 238760"/>
                  <a:gd name="connsiteY5" fmla="*/ 0 h 709091"/>
                  <a:gd name="connsiteX0" fmla="*/ 21654 w 238760"/>
                  <a:gd name="connsiteY0" fmla="*/ 0 h 712847"/>
                  <a:gd name="connsiteX1" fmla="*/ 208280 w 238760"/>
                  <a:gd name="connsiteY1" fmla="*/ 113129 h 712847"/>
                  <a:gd name="connsiteX2" fmla="*/ 223520 w 238760"/>
                  <a:gd name="connsiteY2" fmla="*/ 558473 h 712847"/>
                  <a:gd name="connsiteX3" fmla="*/ 238760 w 238760"/>
                  <a:gd name="connsiteY3" fmla="*/ 683221 h 712847"/>
                  <a:gd name="connsiteX4" fmla="*/ 0 w 238760"/>
                  <a:gd name="connsiteY4" fmla="*/ 712847 h 712847"/>
                  <a:gd name="connsiteX5" fmla="*/ 21654 w 238760"/>
                  <a:gd name="connsiteY5" fmla="*/ 0 h 71284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238760" h="712847">
                    <a:moveTo>
                      <a:pt x="21654" y="0"/>
                    </a:moveTo>
                    <a:lnTo>
                      <a:pt x="208280" y="113129"/>
                    </a:lnTo>
                    <a:lnTo>
                      <a:pt x="223520" y="558473"/>
                    </a:lnTo>
                    <a:lnTo>
                      <a:pt x="238760" y="683221"/>
                    </a:lnTo>
                    <a:lnTo>
                      <a:pt x="0" y="712847"/>
                    </a:lnTo>
                    <a:cubicBezTo>
                      <a:pt x="1693" y="478509"/>
                      <a:pt x="19961" y="234338"/>
                      <a:pt x="21654" y="0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1" name="Freeform 42">
                <a:extLst>
                  <a:ext uri="{FF2B5EF4-FFF2-40B4-BE49-F238E27FC236}">
                    <a16:creationId xmlns:a16="http://schemas.microsoft.com/office/drawing/2014/main" id="{FA00F9BD-088F-EED3-7812-20D9EC42CE4A}"/>
                  </a:ext>
                </a:extLst>
              </xdr:cNvPr>
              <xdr:cNvSpPr/>
            </xdr:nvSpPr>
            <xdr:spPr>
              <a:xfrm>
                <a:off x="4263280" y="1109968"/>
                <a:ext cx="849048" cy="3165143"/>
              </a:xfrm>
              <a:custGeom>
                <a:avLst/>
                <a:gdLst>
                  <a:gd name="connsiteX0" fmla="*/ 46892 w 430823"/>
                  <a:gd name="connsiteY0" fmla="*/ 1493227 h 1606062"/>
                  <a:gd name="connsiteX1" fmla="*/ 285750 w 430823"/>
                  <a:gd name="connsiteY1" fmla="*/ 1560635 h 1606062"/>
                  <a:gd name="connsiteX2" fmla="*/ 290146 w 430823"/>
                  <a:gd name="connsiteY2" fmla="*/ 1606062 h 1606062"/>
                  <a:gd name="connsiteX3" fmla="*/ 430823 w 430823"/>
                  <a:gd name="connsiteY3" fmla="*/ 1601666 h 1606062"/>
                  <a:gd name="connsiteX4" fmla="*/ 361950 w 430823"/>
                  <a:gd name="connsiteY4" fmla="*/ 0 h 1606062"/>
                  <a:gd name="connsiteX5" fmla="*/ 225669 w 430823"/>
                  <a:gd name="connsiteY5" fmla="*/ 4397 h 1606062"/>
                  <a:gd name="connsiteX6" fmla="*/ 227134 w 430823"/>
                  <a:gd name="connsiteY6" fmla="*/ 33704 h 1606062"/>
                  <a:gd name="connsiteX7" fmla="*/ 0 w 430823"/>
                  <a:gd name="connsiteY7" fmla="*/ 134816 h 1606062"/>
                  <a:gd name="connsiteX8" fmla="*/ 5861 w 430823"/>
                  <a:gd name="connsiteY8" fmla="*/ 209550 h 1606062"/>
                  <a:gd name="connsiteX9" fmla="*/ 237392 w 430823"/>
                  <a:gd name="connsiteY9" fmla="*/ 293077 h 1606062"/>
                  <a:gd name="connsiteX10" fmla="*/ 241788 w 430823"/>
                  <a:gd name="connsiteY10" fmla="*/ 360485 h 1606062"/>
                  <a:gd name="connsiteX11" fmla="*/ 10257 w 430823"/>
                  <a:gd name="connsiteY11" fmla="*/ 455735 h 1606062"/>
                  <a:gd name="connsiteX12" fmla="*/ 16119 w 430823"/>
                  <a:gd name="connsiteY12" fmla="*/ 530470 h 1606062"/>
                  <a:gd name="connsiteX13" fmla="*/ 247650 w 430823"/>
                  <a:gd name="connsiteY13" fmla="*/ 609600 h 1606062"/>
                  <a:gd name="connsiteX14" fmla="*/ 249115 w 430823"/>
                  <a:gd name="connsiteY14" fmla="*/ 665285 h 1606062"/>
                  <a:gd name="connsiteX15" fmla="*/ 26376 w 430823"/>
                  <a:gd name="connsiteY15" fmla="*/ 763466 h 1606062"/>
                  <a:gd name="connsiteX16" fmla="*/ 27842 w 430823"/>
                  <a:gd name="connsiteY16" fmla="*/ 844062 h 1606062"/>
                  <a:gd name="connsiteX17" fmla="*/ 263769 w 430823"/>
                  <a:gd name="connsiteY17" fmla="*/ 931985 h 1606062"/>
                  <a:gd name="connsiteX18" fmla="*/ 265234 w 430823"/>
                  <a:gd name="connsiteY18" fmla="*/ 989135 h 1606062"/>
                  <a:gd name="connsiteX19" fmla="*/ 38100 w 430823"/>
                  <a:gd name="connsiteY19" fmla="*/ 1085850 h 1606062"/>
                  <a:gd name="connsiteX20" fmla="*/ 41030 w 430823"/>
                  <a:gd name="connsiteY20" fmla="*/ 1167912 h 1606062"/>
                  <a:gd name="connsiteX21" fmla="*/ 269630 w 430823"/>
                  <a:gd name="connsiteY21" fmla="*/ 1242647 h 1606062"/>
                  <a:gd name="connsiteX22" fmla="*/ 269630 w 430823"/>
                  <a:gd name="connsiteY22" fmla="*/ 1312985 h 1606062"/>
                  <a:gd name="connsiteX23" fmla="*/ 49823 w 430823"/>
                  <a:gd name="connsiteY23" fmla="*/ 1406770 h 1606062"/>
                  <a:gd name="connsiteX24" fmla="*/ 46892 w 430823"/>
                  <a:gd name="connsiteY24" fmla="*/ 1493227 h 160606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430823" h="1606062">
                    <a:moveTo>
                      <a:pt x="46892" y="1493227"/>
                    </a:moveTo>
                    <a:lnTo>
                      <a:pt x="285750" y="1560635"/>
                    </a:lnTo>
                    <a:lnTo>
                      <a:pt x="290146" y="1606062"/>
                    </a:lnTo>
                    <a:lnTo>
                      <a:pt x="430823" y="1601666"/>
                    </a:lnTo>
                    <a:lnTo>
                      <a:pt x="361950" y="0"/>
                    </a:lnTo>
                    <a:lnTo>
                      <a:pt x="225669" y="4397"/>
                    </a:lnTo>
                    <a:cubicBezTo>
                      <a:pt x="226157" y="14166"/>
                      <a:pt x="226646" y="23935"/>
                      <a:pt x="227134" y="33704"/>
                    </a:cubicBezTo>
                    <a:lnTo>
                      <a:pt x="0" y="134816"/>
                    </a:lnTo>
                    <a:lnTo>
                      <a:pt x="5861" y="209550"/>
                    </a:lnTo>
                    <a:lnTo>
                      <a:pt x="237392" y="293077"/>
                    </a:lnTo>
                    <a:lnTo>
                      <a:pt x="241788" y="360485"/>
                    </a:lnTo>
                    <a:lnTo>
                      <a:pt x="10257" y="455735"/>
                    </a:lnTo>
                    <a:lnTo>
                      <a:pt x="16119" y="530470"/>
                    </a:lnTo>
                    <a:lnTo>
                      <a:pt x="247650" y="609600"/>
                    </a:lnTo>
                    <a:cubicBezTo>
                      <a:pt x="248138" y="628162"/>
                      <a:pt x="248627" y="646723"/>
                      <a:pt x="249115" y="665285"/>
                    </a:cubicBezTo>
                    <a:lnTo>
                      <a:pt x="26376" y="763466"/>
                    </a:lnTo>
                    <a:cubicBezTo>
                      <a:pt x="26865" y="790331"/>
                      <a:pt x="27353" y="817197"/>
                      <a:pt x="27842" y="844062"/>
                    </a:cubicBezTo>
                    <a:lnTo>
                      <a:pt x="263769" y="931985"/>
                    </a:lnTo>
                    <a:cubicBezTo>
                      <a:pt x="264257" y="951035"/>
                      <a:pt x="264746" y="970085"/>
                      <a:pt x="265234" y="989135"/>
                    </a:cubicBezTo>
                    <a:lnTo>
                      <a:pt x="38100" y="1085850"/>
                    </a:lnTo>
                    <a:lnTo>
                      <a:pt x="41030" y="1167912"/>
                    </a:lnTo>
                    <a:lnTo>
                      <a:pt x="269630" y="1242647"/>
                    </a:lnTo>
                    <a:lnTo>
                      <a:pt x="269630" y="1312985"/>
                    </a:lnTo>
                    <a:lnTo>
                      <a:pt x="49823" y="1406770"/>
                    </a:lnTo>
                    <a:lnTo>
                      <a:pt x="46892" y="1493227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2" name="Freeform 43">
                <a:extLst>
                  <a:ext uri="{FF2B5EF4-FFF2-40B4-BE49-F238E27FC236}">
                    <a16:creationId xmlns:a16="http://schemas.microsoft.com/office/drawing/2014/main" id="{EAD1C38C-193C-2064-8AA9-019ECE0A49DC}"/>
                  </a:ext>
                </a:extLst>
              </xdr:cNvPr>
              <xdr:cNvSpPr/>
            </xdr:nvSpPr>
            <xdr:spPr>
              <a:xfrm rot="21465783">
                <a:off x="4887834" y="1142111"/>
                <a:ext cx="1813348" cy="2984683"/>
              </a:xfrm>
              <a:custGeom>
                <a:avLst/>
                <a:gdLst>
                  <a:gd name="connsiteX0" fmla="*/ 76200 w 746760"/>
                  <a:gd name="connsiteY0" fmla="*/ 0 h 731520"/>
                  <a:gd name="connsiteX1" fmla="*/ 320040 w 746760"/>
                  <a:gd name="connsiteY1" fmla="*/ 137160 h 731520"/>
                  <a:gd name="connsiteX2" fmla="*/ 543560 w 746760"/>
                  <a:gd name="connsiteY2" fmla="*/ 294640 h 731520"/>
                  <a:gd name="connsiteX3" fmla="*/ 695960 w 746760"/>
                  <a:gd name="connsiteY3" fmla="*/ 391160 h 731520"/>
                  <a:gd name="connsiteX4" fmla="*/ 746760 w 746760"/>
                  <a:gd name="connsiteY4" fmla="*/ 381000 h 731520"/>
                  <a:gd name="connsiteX5" fmla="*/ 746760 w 746760"/>
                  <a:gd name="connsiteY5" fmla="*/ 624840 h 731520"/>
                  <a:gd name="connsiteX6" fmla="*/ 487680 w 746760"/>
                  <a:gd name="connsiteY6" fmla="*/ 685800 h 731520"/>
                  <a:gd name="connsiteX7" fmla="*/ 294640 w 746760"/>
                  <a:gd name="connsiteY7" fmla="*/ 731520 h 731520"/>
                  <a:gd name="connsiteX8" fmla="*/ 10160 w 746760"/>
                  <a:gd name="connsiteY8" fmla="*/ 711200 h 731520"/>
                  <a:gd name="connsiteX9" fmla="*/ 86360 w 746760"/>
                  <a:gd name="connsiteY9" fmla="*/ 609600 h 731520"/>
                  <a:gd name="connsiteX10" fmla="*/ 0 w 746760"/>
                  <a:gd name="connsiteY10" fmla="*/ 558800 h 731520"/>
                  <a:gd name="connsiteX11" fmla="*/ 71120 w 746760"/>
                  <a:gd name="connsiteY11" fmla="*/ 426720 h 731520"/>
                  <a:gd name="connsiteX12" fmla="*/ 20320 w 746760"/>
                  <a:gd name="connsiteY12" fmla="*/ 335280 h 731520"/>
                  <a:gd name="connsiteX13" fmla="*/ 116840 w 746760"/>
                  <a:gd name="connsiteY13" fmla="*/ 233680 h 731520"/>
                  <a:gd name="connsiteX14" fmla="*/ 55880 w 746760"/>
                  <a:gd name="connsiteY14" fmla="*/ 137160 h 731520"/>
                  <a:gd name="connsiteX15" fmla="*/ 127000 w 746760"/>
                  <a:gd name="connsiteY15" fmla="*/ 86360 h 731520"/>
                  <a:gd name="connsiteX16" fmla="*/ 76200 w 746760"/>
                  <a:gd name="connsiteY16" fmla="*/ 0 h 731520"/>
                  <a:gd name="connsiteX0" fmla="*/ 167640 w 746760"/>
                  <a:gd name="connsiteY0" fmla="*/ 65267 h 645160"/>
                  <a:gd name="connsiteX1" fmla="*/ 320040 w 746760"/>
                  <a:gd name="connsiteY1" fmla="*/ 50800 h 645160"/>
                  <a:gd name="connsiteX2" fmla="*/ 543560 w 746760"/>
                  <a:gd name="connsiteY2" fmla="*/ 208280 h 645160"/>
                  <a:gd name="connsiteX3" fmla="*/ 695960 w 746760"/>
                  <a:gd name="connsiteY3" fmla="*/ 304800 h 645160"/>
                  <a:gd name="connsiteX4" fmla="*/ 746760 w 746760"/>
                  <a:gd name="connsiteY4" fmla="*/ 294640 h 645160"/>
                  <a:gd name="connsiteX5" fmla="*/ 746760 w 746760"/>
                  <a:gd name="connsiteY5" fmla="*/ 538480 h 645160"/>
                  <a:gd name="connsiteX6" fmla="*/ 487680 w 746760"/>
                  <a:gd name="connsiteY6" fmla="*/ 599440 h 645160"/>
                  <a:gd name="connsiteX7" fmla="*/ 294640 w 746760"/>
                  <a:gd name="connsiteY7" fmla="*/ 645160 h 645160"/>
                  <a:gd name="connsiteX8" fmla="*/ 10160 w 746760"/>
                  <a:gd name="connsiteY8" fmla="*/ 624840 h 645160"/>
                  <a:gd name="connsiteX9" fmla="*/ 86360 w 746760"/>
                  <a:gd name="connsiteY9" fmla="*/ 523240 h 645160"/>
                  <a:gd name="connsiteX10" fmla="*/ 0 w 746760"/>
                  <a:gd name="connsiteY10" fmla="*/ 472440 h 645160"/>
                  <a:gd name="connsiteX11" fmla="*/ 71120 w 746760"/>
                  <a:gd name="connsiteY11" fmla="*/ 340360 h 645160"/>
                  <a:gd name="connsiteX12" fmla="*/ 20320 w 746760"/>
                  <a:gd name="connsiteY12" fmla="*/ 248920 h 645160"/>
                  <a:gd name="connsiteX13" fmla="*/ 116840 w 746760"/>
                  <a:gd name="connsiteY13" fmla="*/ 147320 h 645160"/>
                  <a:gd name="connsiteX14" fmla="*/ 55880 w 746760"/>
                  <a:gd name="connsiteY14" fmla="*/ 50800 h 645160"/>
                  <a:gd name="connsiteX15" fmla="*/ 127000 w 746760"/>
                  <a:gd name="connsiteY15" fmla="*/ 0 h 645160"/>
                  <a:gd name="connsiteX16" fmla="*/ 167640 w 746760"/>
                  <a:gd name="connsiteY16" fmla="*/ 65267 h 645160"/>
                  <a:gd name="connsiteX0" fmla="*/ 167640 w 746760"/>
                  <a:gd name="connsiteY0" fmla="*/ 65267 h 645160"/>
                  <a:gd name="connsiteX1" fmla="*/ 320040 w 746760"/>
                  <a:gd name="connsiteY1" fmla="*/ 50800 h 645160"/>
                  <a:gd name="connsiteX2" fmla="*/ 543560 w 746760"/>
                  <a:gd name="connsiteY2" fmla="*/ 208280 h 645160"/>
                  <a:gd name="connsiteX3" fmla="*/ 695960 w 746760"/>
                  <a:gd name="connsiteY3" fmla="*/ 304800 h 645160"/>
                  <a:gd name="connsiteX4" fmla="*/ 746760 w 746760"/>
                  <a:gd name="connsiteY4" fmla="*/ 294640 h 645160"/>
                  <a:gd name="connsiteX5" fmla="*/ 746760 w 746760"/>
                  <a:gd name="connsiteY5" fmla="*/ 538480 h 645160"/>
                  <a:gd name="connsiteX6" fmla="*/ 487680 w 746760"/>
                  <a:gd name="connsiteY6" fmla="*/ 599440 h 645160"/>
                  <a:gd name="connsiteX7" fmla="*/ 294640 w 746760"/>
                  <a:gd name="connsiteY7" fmla="*/ 645160 h 645160"/>
                  <a:gd name="connsiteX8" fmla="*/ 10160 w 746760"/>
                  <a:gd name="connsiteY8" fmla="*/ 624840 h 645160"/>
                  <a:gd name="connsiteX9" fmla="*/ 86360 w 746760"/>
                  <a:gd name="connsiteY9" fmla="*/ 523240 h 645160"/>
                  <a:gd name="connsiteX10" fmla="*/ 0 w 746760"/>
                  <a:gd name="connsiteY10" fmla="*/ 472440 h 645160"/>
                  <a:gd name="connsiteX11" fmla="*/ 71120 w 746760"/>
                  <a:gd name="connsiteY11" fmla="*/ 340360 h 645160"/>
                  <a:gd name="connsiteX12" fmla="*/ 247376 w 746760"/>
                  <a:gd name="connsiteY12" fmla="*/ 268696 h 645160"/>
                  <a:gd name="connsiteX13" fmla="*/ 116840 w 746760"/>
                  <a:gd name="connsiteY13" fmla="*/ 147320 h 645160"/>
                  <a:gd name="connsiteX14" fmla="*/ 55880 w 746760"/>
                  <a:gd name="connsiteY14" fmla="*/ 50800 h 645160"/>
                  <a:gd name="connsiteX15" fmla="*/ 127000 w 746760"/>
                  <a:gd name="connsiteY15" fmla="*/ 0 h 645160"/>
                  <a:gd name="connsiteX16" fmla="*/ 167640 w 746760"/>
                  <a:gd name="connsiteY16" fmla="*/ 65267 h 645160"/>
                  <a:gd name="connsiteX0" fmla="*/ 165786 w 744906"/>
                  <a:gd name="connsiteY0" fmla="*/ 65267 h 645160"/>
                  <a:gd name="connsiteX1" fmla="*/ 318186 w 744906"/>
                  <a:gd name="connsiteY1" fmla="*/ 50800 h 645160"/>
                  <a:gd name="connsiteX2" fmla="*/ 541706 w 744906"/>
                  <a:gd name="connsiteY2" fmla="*/ 208280 h 645160"/>
                  <a:gd name="connsiteX3" fmla="*/ 694106 w 744906"/>
                  <a:gd name="connsiteY3" fmla="*/ 304800 h 645160"/>
                  <a:gd name="connsiteX4" fmla="*/ 744906 w 744906"/>
                  <a:gd name="connsiteY4" fmla="*/ 294640 h 645160"/>
                  <a:gd name="connsiteX5" fmla="*/ 744906 w 744906"/>
                  <a:gd name="connsiteY5" fmla="*/ 538480 h 645160"/>
                  <a:gd name="connsiteX6" fmla="*/ 485826 w 744906"/>
                  <a:gd name="connsiteY6" fmla="*/ 599440 h 645160"/>
                  <a:gd name="connsiteX7" fmla="*/ 292786 w 744906"/>
                  <a:gd name="connsiteY7" fmla="*/ 645160 h 645160"/>
                  <a:gd name="connsiteX8" fmla="*/ 8306 w 744906"/>
                  <a:gd name="connsiteY8" fmla="*/ 624840 h 645160"/>
                  <a:gd name="connsiteX9" fmla="*/ 84506 w 744906"/>
                  <a:gd name="connsiteY9" fmla="*/ 523240 h 645160"/>
                  <a:gd name="connsiteX10" fmla="*/ 0 w 744906"/>
                  <a:gd name="connsiteY10" fmla="*/ 472486 h 645160"/>
                  <a:gd name="connsiteX11" fmla="*/ 69266 w 744906"/>
                  <a:gd name="connsiteY11" fmla="*/ 340360 h 645160"/>
                  <a:gd name="connsiteX12" fmla="*/ 245522 w 744906"/>
                  <a:gd name="connsiteY12" fmla="*/ 268696 h 645160"/>
                  <a:gd name="connsiteX13" fmla="*/ 114986 w 744906"/>
                  <a:gd name="connsiteY13" fmla="*/ 147320 h 645160"/>
                  <a:gd name="connsiteX14" fmla="*/ 54026 w 744906"/>
                  <a:gd name="connsiteY14" fmla="*/ 50800 h 645160"/>
                  <a:gd name="connsiteX15" fmla="*/ 125146 w 744906"/>
                  <a:gd name="connsiteY15" fmla="*/ 0 h 645160"/>
                  <a:gd name="connsiteX16" fmla="*/ 165786 w 744906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76200 w 736600"/>
                  <a:gd name="connsiteY9" fmla="*/ 523240 h 645160"/>
                  <a:gd name="connsiteX10" fmla="*/ 266554 w 736600"/>
                  <a:gd name="connsiteY10" fmla="*/ 439232 h 645160"/>
                  <a:gd name="connsiteX11" fmla="*/ 60960 w 736600"/>
                  <a:gd name="connsiteY11" fmla="*/ 34036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76200 w 736600"/>
                  <a:gd name="connsiteY9" fmla="*/ 523240 h 645160"/>
                  <a:gd name="connsiteX10" fmla="*/ 266554 w 736600"/>
                  <a:gd name="connsiteY10" fmla="*/ 439232 h 645160"/>
                  <a:gd name="connsiteX11" fmla="*/ 248262 w 736600"/>
                  <a:gd name="connsiteY11" fmla="*/ 34265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214266 w 736600"/>
                  <a:gd name="connsiteY9" fmla="*/ 511343 h 645160"/>
                  <a:gd name="connsiteX10" fmla="*/ 266554 w 736600"/>
                  <a:gd name="connsiteY10" fmla="*/ 439232 h 645160"/>
                  <a:gd name="connsiteX11" fmla="*/ 248262 w 736600"/>
                  <a:gd name="connsiteY11" fmla="*/ 34265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11760 w 690880"/>
                  <a:gd name="connsiteY0" fmla="*/ 65267 h 645160"/>
                  <a:gd name="connsiteX1" fmla="*/ 264160 w 690880"/>
                  <a:gd name="connsiteY1" fmla="*/ 50800 h 645160"/>
                  <a:gd name="connsiteX2" fmla="*/ 487680 w 690880"/>
                  <a:gd name="connsiteY2" fmla="*/ 208280 h 645160"/>
                  <a:gd name="connsiteX3" fmla="*/ 640080 w 690880"/>
                  <a:gd name="connsiteY3" fmla="*/ 304800 h 645160"/>
                  <a:gd name="connsiteX4" fmla="*/ 690880 w 690880"/>
                  <a:gd name="connsiteY4" fmla="*/ 294640 h 645160"/>
                  <a:gd name="connsiteX5" fmla="*/ 690880 w 690880"/>
                  <a:gd name="connsiteY5" fmla="*/ 538480 h 645160"/>
                  <a:gd name="connsiteX6" fmla="*/ 431800 w 690880"/>
                  <a:gd name="connsiteY6" fmla="*/ 599440 h 645160"/>
                  <a:gd name="connsiteX7" fmla="*/ 238760 w 690880"/>
                  <a:gd name="connsiteY7" fmla="*/ 645160 h 645160"/>
                  <a:gd name="connsiteX8" fmla="*/ 122168 w 690880"/>
                  <a:gd name="connsiteY8" fmla="*/ 580683 h 645160"/>
                  <a:gd name="connsiteX9" fmla="*/ 168546 w 690880"/>
                  <a:gd name="connsiteY9" fmla="*/ 511343 h 645160"/>
                  <a:gd name="connsiteX10" fmla="*/ 220834 w 690880"/>
                  <a:gd name="connsiteY10" fmla="*/ 439232 h 645160"/>
                  <a:gd name="connsiteX11" fmla="*/ 202542 w 690880"/>
                  <a:gd name="connsiteY11" fmla="*/ 342650 h 645160"/>
                  <a:gd name="connsiteX12" fmla="*/ 191496 w 690880"/>
                  <a:gd name="connsiteY12" fmla="*/ 268696 h 645160"/>
                  <a:gd name="connsiteX13" fmla="*/ 60960 w 690880"/>
                  <a:gd name="connsiteY13" fmla="*/ 147320 h 645160"/>
                  <a:gd name="connsiteX14" fmla="*/ 0 w 690880"/>
                  <a:gd name="connsiteY14" fmla="*/ 50800 h 645160"/>
                  <a:gd name="connsiteX15" fmla="*/ 71120 w 690880"/>
                  <a:gd name="connsiteY15" fmla="*/ 0 h 645160"/>
                  <a:gd name="connsiteX16" fmla="*/ 111760 w 690880"/>
                  <a:gd name="connsiteY16" fmla="*/ 65267 h 645160"/>
                  <a:gd name="connsiteX0" fmla="*/ 111760 w 690880"/>
                  <a:gd name="connsiteY0" fmla="*/ 65267 h 645160"/>
                  <a:gd name="connsiteX1" fmla="*/ 264160 w 690880"/>
                  <a:gd name="connsiteY1" fmla="*/ 50800 h 645160"/>
                  <a:gd name="connsiteX2" fmla="*/ 487680 w 690880"/>
                  <a:gd name="connsiteY2" fmla="*/ 208280 h 645160"/>
                  <a:gd name="connsiteX3" fmla="*/ 640080 w 690880"/>
                  <a:gd name="connsiteY3" fmla="*/ 304800 h 645160"/>
                  <a:gd name="connsiteX4" fmla="*/ 690880 w 690880"/>
                  <a:gd name="connsiteY4" fmla="*/ 294640 h 645160"/>
                  <a:gd name="connsiteX5" fmla="*/ 690880 w 690880"/>
                  <a:gd name="connsiteY5" fmla="*/ 538480 h 645160"/>
                  <a:gd name="connsiteX6" fmla="*/ 431800 w 690880"/>
                  <a:gd name="connsiteY6" fmla="*/ 599440 h 645160"/>
                  <a:gd name="connsiteX7" fmla="*/ 238760 w 690880"/>
                  <a:gd name="connsiteY7" fmla="*/ 645160 h 645160"/>
                  <a:gd name="connsiteX8" fmla="*/ 151701 w 690880"/>
                  <a:gd name="connsiteY8" fmla="*/ 553129 h 645160"/>
                  <a:gd name="connsiteX9" fmla="*/ 168546 w 690880"/>
                  <a:gd name="connsiteY9" fmla="*/ 511343 h 645160"/>
                  <a:gd name="connsiteX10" fmla="*/ 220834 w 690880"/>
                  <a:gd name="connsiteY10" fmla="*/ 439232 h 645160"/>
                  <a:gd name="connsiteX11" fmla="*/ 202542 w 690880"/>
                  <a:gd name="connsiteY11" fmla="*/ 342650 h 645160"/>
                  <a:gd name="connsiteX12" fmla="*/ 191496 w 690880"/>
                  <a:gd name="connsiteY12" fmla="*/ 268696 h 645160"/>
                  <a:gd name="connsiteX13" fmla="*/ 60960 w 690880"/>
                  <a:gd name="connsiteY13" fmla="*/ 147320 h 645160"/>
                  <a:gd name="connsiteX14" fmla="*/ 0 w 690880"/>
                  <a:gd name="connsiteY14" fmla="*/ 50800 h 645160"/>
                  <a:gd name="connsiteX15" fmla="*/ 71120 w 690880"/>
                  <a:gd name="connsiteY15" fmla="*/ 0 h 645160"/>
                  <a:gd name="connsiteX16" fmla="*/ 111760 w 690880"/>
                  <a:gd name="connsiteY16" fmla="*/ 65267 h 645160"/>
                  <a:gd name="connsiteX0" fmla="*/ 111760 w 690880"/>
                  <a:gd name="connsiteY0" fmla="*/ 65267 h 599440"/>
                  <a:gd name="connsiteX1" fmla="*/ 264160 w 690880"/>
                  <a:gd name="connsiteY1" fmla="*/ 50800 h 599440"/>
                  <a:gd name="connsiteX2" fmla="*/ 487680 w 690880"/>
                  <a:gd name="connsiteY2" fmla="*/ 208280 h 599440"/>
                  <a:gd name="connsiteX3" fmla="*/ 640080 w 690880"/>
                  <a:gd name="connsiteY3" fmla="*/ 304800 h 599440"/>
                  <a:gd name="connsiteX4" fmla="*/ 690880 w 690880"/>
                  <a:gd name="connsiteY4" fmla="*/ 294640 h 599440"/>
                  <a:gd name="connsiteX5" fmla="*/ 690880 w 690880"/>
                  <a:gd name="connsiteY5" fmla="*/ 538480 h 599440"/>
                  <a:gd name="connsiteX6" fmla="*/ 431800 w 690880"/>
                  <a:gd name="connsiteY6" fmla="*/ 599440 h 599440"/>
                  <a:gd name="connsiteX7" fmla="*/ 236096 w 690880"/>
                  <a:gd name="connsiteY7" fmla="*/ 597950 h 599440"/>
                  <a:gd name="connsiteX8" fmla="*/ 151701 w 690880"/>
                  <a:gd name="connsiteY8" fmla="*/ 553129 h 599440"/>
                  <a:gd name="connsiteX9" fmla="*/ 168546 w 690880"/>
                  <a:gd name="connsiteY9" fmla="*/ 511343 h 599440"/>
                  <a:gd name="connsiteX10" fmla="*/ 220834 w 690880"/>
                  <a:gd name="connsiteY10" fmla="*/ 439232 h 599440"/>
                  <a:gd name="connsiteX11" fmla="*/ 202542 w 690880"/>
                  <a:gd name="connsiteY11" fmla="*/ 342650 h 599440"/>
                  <a:gd name="connsiteX12" fmla="*/ 191496 w 690880"/>
                  <a:gd name="connsiteY12" fmla="*/ 268696 h 599440"/>
                  <a:gd name="connsiteX13" fmla="*/ 60960 w 690880"/>
                  <a:gd name="connsiteY13" fmla="*/ 147320 h 599440"/>
                  <a:gd name="connsiteX14" fmla="*/ 0 w 690880"/>
                  <a:gd name="connsiteY14" fmla="*/ 50800 h 599440"/>
                  <a:gd name="connsiteX15" fmla="*/ 71120 w 690880"/>
                  <a:gd name="connsiteY15" fmla="*/ 0 h 599440"/>
                  <a:gd name="connsiteX16" fmla="*/ 111760 w 690880"/>
                  <a:gd name="connsiteY16" fmla="*/ 65267 h 599440"/>
                  <a:gd name="connsiteX0" fmla="*/ 111760 w 690880"/>
                  <a:gd name="connsiteY0" fmla="*/ 65267 h 623500"/>
                  <a:gd name="connsiteX1" fmla="*/ 264160 w 690880"/>
                  <a:gd name="connsiteY1" fmla="*/ 50800 h 623500"/>
                  <a:gd name="connsiteX2" fmla="*/ 487680 w 690880"/>
                  <a:gd name="connsiteY2" fmla="*/ 208280 h 623500"/>
                  <a:gd name="connsiteX3" fmla="*/ 640080 w 690880"/>
                  <a:gd name="connsiteY3" fmla="*/ 304800 h 623500"/>
                  <a:gd name="connsiteX4" fmla="*/ 690880 w 690880"/>
                  <a:gd name="connsiteY4" fmla="*/ 294640 h 623500"/>
                  <a:gd name="connsiteX5" fmla="*/ 690880 w 690880"/>
                  <a:gd name="connsiteY5" fmla="*/ 538480 h 623500"/>
                  <a:gd name="connsiteX6" fmla="*/ 431800 w 690880"/>
                  <a:gd name="connsiteY6" fmla="*/ 599440 h 623500"/>
                  <a:gd name="connsiteX7" fmla="*/ 410832 w 690880"/>
                  <a:gd name="connsiteY7" fmla="*/ 623500 h 623500"/>
                  <a:gd name="connsiteX8" fmla="*/ 151701 w 690880"/>
                  <a:gd name="connsiteY8" fmla="*/ 553129 h 623500"/>
                  <a:gd name="connsiteX9" fmla="*/ 168546 w 690880"/>
                  <a:gd name="connsiteY9" fmla="*/ 511343 h 623500"/>
                  <a:gd name="connsiteX10" fmla="*/ 220834 w 690880"/>
                  <a:gd name="connsiteY10" fmla="*/ 439232 h 623500"/>
                  <a:gd name="connsiteX11" fmla="*/ 202542 w 690880"/>
                  <a:gd name="connsiteY11" fmla="*/ 342650 h 623500"/>
                  <a:gd name="connsiteX12" fmla="*/ 191496 w 690880"/>
                  <a:gd name="connsiteY12" fmla="*/ 268696 h 623500"/>
                  <a:gd name="connsiteX13" fmla="*/ 60960 w 690880"/>
                  <a:gd name="connsiteY13" fmla="*/ 147320 h 623500"/>
                  <a:gd name="connsiteX14" fmla="*/ 0 w 690880"/>
                  <a:gd name="connsiteY14" fmla="*/ 50800 h 623500"/>
                  <a:gd name="connsiteX15" fmla="*/ 71120 w 690880"/>
                  <a:gd name="connsiteY15" fmla="*/ 0 h 623500"/>
                  <a:gd name="connsiteX16" fmla="*/ 111760 w 690880"/>
                  <a:gd name="connsiteY16" fmla="*/ 65267 h 623500"/>
                  <a:gd name="connsiteX0" fmla="*/ 111760 w 690880"/>
                  <a:gd name="connsiteY0" fmla="*/ 65267 h 607696"/>
                  <a:gd name="connsiteX1" fmla="*/ 264160 w 690880"/>
                  <a:gd name="connsiteY1" fmla="*/ 50800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11760 w 690880"/>
                  <a:gd name="connsiteY16" fmla="*/ 65267 h 607696"/>
                  <a:gd name="connsiteX0" fmla="*/ 111760 w 690880"/>
                  <a:gd name="connsiteY0" fmla="*/ 65267 h 607696"/>
                  <a:gd name="connsiteX1" fmla="*/ 362676 w 690880"/>
                  <a:gd name="connsiteY1" fmla="*/ 108638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11760 w 690880"/>
                  <a:gd name="connsiteY16" fmla="*/ 65267 h 607696"/>
                  <a:gd name="connsiteX0" fmla="*/ 193367 w 690880"/>
                  <a:gd name="connsiteY0" fmla="*/ 66112 h 607696"/>
                  <a:gd name="connsiteX1" fmla="*/ 362676 w 690880"/>
                  <a:gd name="connsiteY1" fmla="*/ 108638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93367 w 690880"/>
                  <a:gd name="connsiteY16" fmla="*/ 66112 h 607696"/>
                  <a:gd name="connsiteX0" fmla="*/ 193367 w 690880"/>
                  <a:gd name="connsiteY0" fmla="*/ 15312 h 556896"/>
                  <a:gd name="connsiteX1" fmla="*/ 362676 w 690880"/>
                  <a:gd name="connsiteY1" fmla="*/ 57838 h 556896"/>
                  <a:gd name="connsiteX2" fmla="*/ 487680 w 690880"/>
                  <a:gd name="connsiteY2" fmla="*/ 157480 h 556896"/>
                  <a:gd name="connsiteX3" fmla="*/ 640080 w 690880"/>
                  <a:gd name="connsiteY3" fmla="*/ 254000 h 556896"/>
                  <a:gd name="connsiteX4" fmla="*/ 690880 w 690880"/>
                  <a:gd name="connsiteY4" fmla="*/ 243840 h 556896"/>
                  <a:gd name="connsiteX5" fmla="*/ 690880 w 690880"/>
                  <a:gd name="connsiteY5" fmla="*/ 487680 h 556896"/>
                  <a:gd name="connsiteX6" fmla="*/ 431800 w 690880"/>
                  <a:gd name="connsiteY6" fmla="*/ 548640 h 556896"/>
                  <a:gd name="connsiteX7" fmla="*/ 391389 w 690880"/>
                  <a:gd name="connsiteY7" fmla="*/ 556896 h 556896"/>
                  <a:gd name="connsiteX8" fmla="*/ 151701 w 690880"/>
                  <a:gd name="connsiteY8" fmla="*/ 502329 h 556896"/>
                  <a:gd name="connsiteX9" fmla="*/ 168546 w 690880"/>
                  <a:gd name="connsiteY9" fmla="*/ 460543 h 556896"/>
                  <a:gd name="connsiteX10" fmla="*/ 220834 w 690880"/>
                  <a:gd name="connsiteY10" fmla="*/ 388432 h 556896"/>
                  <a:gd name="connsiteX11" fmla="*/ 202542 w 690880"/>
                  <a:gd name="connsiteY11" fmla="*/ 291850 h 556896"/>
                  <a:gd name="connsiteX12" fmla="*/ 191496 w 690880"/>
                  <a:gd name="connsiteY12" fmla="*/ 217896 h 556896"/>
                  <a:gd name="connsiteX13" fmla="*/ 60960 w 690880"/>
                  <a:gd name="connsiteY13" fmla="*/ 96520 h 556896"/>
                  <a:gd name="connsiteX14" fmla="*/ 0 w 690880"/>
                  <a:gd name="connsiteY14" fmla="*/ 0 h 556896"/>
                  <a:gd name="connsiteX15" fmla="*/ 165206 w 690880"/>
                  <a:gd name="connsiteY15" fmla="*/ 18714 h 556896"/>
                  <a:gd name="connsiteX16" fmla="*/ 193367 w 690880"/>
                  <a:gd name="connsiteY16" fmla="*/ 15312 h 556896"/>
                  <a:gd name="connsiteX0" fmla="*/ 132407 w 629920"/>
                  <a:gd name="connsiteY0" fmla="*/ 0 h 541584"/>
                  <a:gd name="connsiteX1" fmla="*/ 301716 w 629920"/>
                  <a:gd name="connsiteY1" fmla="*/ 42526 h 541584"/>
                  <a:gd name="connsiteX2" fmla="*/ 426720 w 629920"/>
                  <a:gd name="connsiteY2" fmla="*/ 142168 h 541584"/>
                  <a:gd name="connsiteX3" fmla="*/ 579120 w 629920"/>
                  <a:gd name="connsiteY3" fmla="*/ 238688 h 541584"/>
                  <a:gd name="connsiteX4" fmla="*/ 629920 w 629920"/>
                  <a:gd name="connsiteY4" fmla="*/ 228528 h 541584"/>
                  <a:gd name="connsiteX5" fmla="*/ 629920 w 629920"/>
                  <a:gd name="connsiteY5" fmla="*/ 472368 h 541584"/>
                  <a:gd name="connsiteX6" fmla="*/ 370840 w 629920"/>
                  <a:gd name="connsiteY6" fmla="*/ 533328 h 541584"/>
                  <a:gd name="connsiteX7" fmla="*/ 330429 w 629920"/>
                  <a:gd name="connsiteY7" fmla="*/ 541584 h 541584"/>
                  <a:gd name="connsiteX8" fmla="*/ 90741 w 629920"/>
                  <a:gd name="connsiteY8" fmla="*/ 487017 h 541584"/>
                  <a:gd name="connsiteX9" fmla="*/ 107586 w 629920"/>
                  <a:gd name="connsiteY9" fmla="*/ 445231 h 541584"/>
                  <a:gd name="connsiteX10" fmla="*/ 159874 w 629920"/>
                  <a:gd name="connsiteY10" fmla="*/ 373120 h 541584"/>
                  <a:gd name="connsiteX11" fmla="*/ 141582 w 629920"/>
                  <a:gd name="connsiteY11" fmla="*/ 276538 h 541584"/>
                  <a:gd name="connsiteX12" fmla="*/ 130536 w 629920"/>
                  <a:gd name="connsiteY12" fmla="*/ 202584 h 541584"/>
                  <a:gd name="connsiteX13" fmla="*/ 0 w 629920"/>
                  <a:gd name="connsiteY13" fmla="*/ 81208 h 541584"/>
                  <a:gd name="connsiteX14" fmla="*/ 50527 w 629920"/>
                  <a:gd name="connsiteY14" fmla="*/ 42848 h 541584"/>
                  <a:gd name="connsiteX15" fmla="*/ 104246 w 629920"/>
                  <a:gd name="connsiteY15" fmla="*/ 3402 h 541584"/>
                  <a:gd name="connsiteX16" fmla="*/ 132407 w 629920"/>
                  <a:gd name="connsiteY16" fmla="*/ 0 h 541584"/>
                  <a:gd name="connsiteX0" fmla="*/ 81880 w 579393"/>
                  <a:gd name="connsiteY0" fmla="*/ 0 h 541584"/>
                  <a:gd name="connsiteX1" fmla="*/ 251189 w 579393"/>
                  <a:gd name="connsiteY1" fmla="*/ 42526 h 541584"/>
                  <a:gd name="connsiteX2" fmla="*/ 376193 w 579393"/>
                  <a:gd name="connsiteY2" fmla="*/ 142168 h 541584"/>
                  <a:gd name="connsiteX3" fmla="*/ 528593 w 579393"/>
                  <a:gd name="connsiteY3" fmla="*/ 238688 h 541584"/>
                  <a:gd name="connsiteX4" fmla="*/ 579393 w 579393"/>
                  <a:gd name="connsiteY4" fmla="*/ 228528 h 541584"/>
                  <a:gd name="connsiteX5" fmla="*/ 579393 w 579393"/>
                  <a:gd name="connsiteY5" fmla="*/ 472368 h 541584"/>
                  <a:gd name="connsiteX6" fmla="*/ 320313 w 579393"/>
                  <a:gd name="connsiteY6" fmla="*/ 533328 h 541584"/>
                  <a:gd name="connsiteX7" fmla="*/ 279902 w 579393"/>
                  <a:gd name="connsiteY7" fmla="*/ 541584 h 541584"/>
                  <a:gd name="connsiteX8" fmla="*/ 40214 w 579393"/>
                  <a:gd name="connsiteY8" fmla="*/ 487017 h 541584"/>
                  <a:gd name="connsiteX9" fmla="*/ 57059 w 579393"/>
                  <a:gd name="connsiteY9" fmla="*/ 445231 h 541584"/>
                  <a:gd name="connsiteX10" fmla="*/ 109347 w 579393"/>
                  <a:gd name="connsiteY10" fmla="*/ 373120 h 541584"/>
                  <a:gd name="connsiteX11" fmla="*/ 91055 w 579393"/>
                  <a:gd name="connsiteY11" fmla="*/ 276538 h 541584"/>
                  <a:gd name="connsiteX12" fmla="*/ 80009 w 579393"/>
                  <a:gd name="connsiteY12" fmla="*/ 202584 h 541584"/>
                  <a:gd name="connsiteX13" fmla="*/ 61496 w 579393"/>
                  <a:gd name="connsiteY13" fmla="*/ 100487 h 541584"/>
                  <a:gd name="connsiteX14" fmla="*/ 0 w 579393"/>
                  <a:gd name="connsiteY14" fmla="*/ 42848 h 541584"/>
                  <a:gd name="connsiteX15" fmla="*/ 53719 w 579393"/>
                  <a:gd name="connsiteY15" fmla="*/ 3402 h 541584"/>
                  <a:gd name="connsiteX16" fmla="*/ 81880 w 579393"/>
                  <a:gd name="connsiteY16" fmla="*/ 0 h 541584"/>
                  <a:gd name="connsiteX0" fmla="*/ 41666 w 539179"/>
                  <a:gd name="connsiteY0" fmla="*/ 0 h 541584"/>
                  <a:gd name="connsiteX1" fmla="*/ 210975 w 539179"/>
                  <a:gd name="connsiteY1" fmla="*/ 42526 h 541584"/>
                  <a:gd name="connsiteX2" fmla="*/ 335979 w 539179"/>
                  <a:gd name="connsiteY2" fmla="*/ 142168 h 541584"/>
                  <a:gd name="connsiteX3" fmla="*/ 488379 w 539179"/>
                  <a:gd name="connsiteY3" fmla="*/ 238688 h 541584"/>
                  <a:gd name="connsiteX4" fmla="*/ 539179 w 539179"/>
                  <a:gd name="connsiteY4" fmla="*/ 228528 h 541584"/>
                  <a:gd name="connsiteX5" fmla="*/ 539179 w 539179"/>
                  <a:gd name="connsiteY5" fmla="*/ 472368 h 541584"/>
                  <a:gd name="connsiteX6" fmla="*/ 280099 w 539179"/>
                  <a:gd name="connsiteY6" fmla="*/ 533328 h 541584"/>
                  <a:gd name="connsiteX7" fmla="*/ 239688 w 539179"/>
                  <a:gd name="connsiteY7" fmla="*/ 541584 h 541584"/>
                  <a:gd name="connsiteX8" fmla="*/ 0 w 539179"/>
                  <a:gd name="connsiteY8" fmla="*/ 487017 h 541584"/>
                  <a:gd name="connsiteX9" fmla="*/ 16845 w 539179"/>
                  <a:gd name="connsiteY9" fmla="*/ 445231 h 541584"/>
                  <a:gd name="connsiteX10" fmla="*/ 69133 w 539179"/>
                  <a:gd name="connsiteY10" fmla="*/ 373120 h 541584"/>
                  <a:gd name="connsiteX11" fmla="*/ 50841 w 539179"/>
                  <a:gd name="connsiteY11" fmla="*/ 276538 h 541584"/>
                  <a:gd name="connsiteX12" fmla="*/ 39795 w 539179"/>
                  <a:gd name="connsiteY12" fmla="*/ 202584 h 541584"/>
                  <a:gd name="connsiteX13" fmla="*/ 21282 w 539179"/>
                  <a:gd name="connsiteY13" fmla="*/ 100487 h 541584"/>
                  <a:gd name="connsiteX14" fmla="*/ 23774 w 539179"/>
                  <a:gd name="connsiteY14" fmla="*/ 58578 h 541584"/>
                  <a:gd name="connsiteX15" fmla="*/ 13505 w 539179"/>
                  <a:gd name="connsiteY15" fmla="*/ 3402 h 541584"/>
                  <a:gd name="connsiteX16" fmla="*/ 41666 w 539179"/>
                  <a:gd name="connsiteY16" fmla="*/ 0 h 541584"/>
                  <a:gd name="connsiteX0" fmla="*/ 41666 w 539179"/>
                  <a:gd name="connsiteY0" fmla="*/ 0 h 541584"/>
                  <a:gd name="connsiteX1" fmla="*/ 210975 w 539179"/>
                  <a:gd name="connsiteY1" fmla="*/ 42526 h 541584"/>
                  <a:gd name="connsiteX2" fmla="*/ 335979 w 539179"/>
                  <a:gd name="connsiteY2" fmla="*/ 142168 h 541584"/>
                  <a:gd name="connsiteX3" fmla="*/ 488379 w 539179"/>
                  <a:gd name="connsiteY3" fmla="*/ 238688 h 541584"/>
                  <a:gd name="connsiteX4" fmla="*/ 539179 w 539179"/>
                  <a:gd name="connsiteY4" fmla="*/ 228528 h 541584"/>
                  <a:gd name="connsiteX5" fmla="*/ 539179 w 539179"/>
                  <a:gd name="connsiteY5" fmla="*/ 472368 h 541584"/>
                  <a:gd name="connsiteX6" fmla="*/ 280099 w 539179"/>
                  <a:gd name="connsiteY6" fmla="*/ 533328 h 541584"/>
                  <a:gd name="connsiteX7" fmla="*/ 239688 w 539179"/>
                  <a:gd name="connsiteY7" fmla="*/ 541584 h 541584"/>
                  <a:gd name="connsiteX8" fmla="*/ 0 w 539179"/>
                  <a:gd name="connsiteY8" fmla="*/ 487017 h 541584"/>
                  <a:gd name="connsiteX9" fmla="*/ 16845 w 539179"/>
                  <a:gd name="connsiteY9" fmla="*/ 445231 h 541584"/>
                  <a:gd name="connsiteX10" fmla="*/ 69133 w 539179"/>
                  <a:gd name="connsiteY10" fmla="*/ 373120 h 541584"/>
                  <a:gd name="connsiteX11" fmla="*/ 50841 w 539179"/>
                  <a:gd name="connsiteY11" fmla="*/ 276538 h 541584"/>
                  <a:gd name="connsiteX12" fmla="*/ 39795 w 539179"/>
                  <a:gd name="connsiteY12" fmla="*/ 202584 h 541584"/>
                  <a:gd name="connsiteX13" fmla="*/ 21282 w 539179"/>
                  <a:gd name="connsiteY13" fmla="*/ 100487 h 541584"/>
                  <a:gd name="connsiteX14" fmla="*/ 23774 w 539179"/>
                  <a:gd name="connsiteY14" fmla="*/ 58578 h 541584"/>
                  <a:gd name="connsiteX15" fmla="*/ 13505 w 539179"/>
                  <a:gd name="connsiteY15" fmla="*/ 3402 h 541584"/>
                  <a:gd name="connsiteX16" fmla="*/ 41666 w 539179"/>
                  <a:gd name="connsiteY16" fmla="*/ 0 h 541584"/>
                  <a:gd name="connsiteX0" fmla="*/ 41666 w 539179"/>
                  <a:gd name="connsiteY0" fmla="*/ 0 h 541041"/>
                  <a:gd name="connsiteX1" fmla="*/ 210975 w 539179"/>
                  <a:gd name="connsiteY1" fmla="*/ 42526 h 541041"/>
                  <a:gd name="connsiteX2" fmla="*/ 335979 w 539179"/>
                  <a:gd name="connsiteY2" fmla="*/ 142168 h 541041"/>
                  <a:gd name="connsiteX3" fmla="*/ 488379 w 539179"/>
                  <a:gd name="connsiteY3" fmla="*/ 238688 h 541041"/>
                  <a:gd name="connsiteX4" fmla="*/ 539179 w 539179"/>
                  <a:gd name="connsiteY4" fmla="*/ 228528 h 541041"/>
                  <a:gd name="connsiteX5" fmla="*/ 539179 w 539179"/>
                  <a:gd name="connsiteY5" fmla="*/ 472368 h 541041"/>
                  <a:gd name="connsiteX6" fmla="*/ 280099 w 539179"/>
                  <a:gd name="connsiteY6" fmla="*/ 533328 h 541041"/>
                  <a:gd name="connsiteX7" fmla="*/ 122802 w 539179"/>
                  <a:gd name="connsiteY7" fmla="*/ 541041 h 541041"/>
                  <a:gd name="connsiteX8" fmla="*/ 0 w 539179"/>
                  <a:gd name="connsiteY8" fmla="*/ 487017 h 541041"/>
                  <a:gd name="connsiteX9" fmla="*/ 16845 w 539179"/>
                  <a:gd name="connsiteY9" fmla="*/ 445231 h 541041"/>
                  <a:gd name="connsiteX10" fmla="*/ 69133 w 539179"/>
                  <a:gd name="connsiteY10" fmla="*/ 373120 h 541041"/>
                  <a:gd name="connsiteX11" fmla="*/ 50841 w 539179"/>
                  <a:gd name="connsiteY11" fmla="*/ 276538 h 541041"/>
                  <a:gd name="connsiteX12" fmla="*/ 39795 w 539179"/>
                  <a:gd name="connsiteY12" fmla="*/ 202584 h 541041"/>
                  <a:gd name="connsiteX13" fmla="*/ 21282 w 539179"/>
                  <a:gd name="connsiteY13" fmla="*/ 100487 h 541041"/>
                  <a:gd name="connsiteX14" fmla="*/ 23774 w 539179"/>
                  <a:gd name="connsiteY14" fmla="*/ 58578 h 541041"/>
                  <a:gd name="connsiteX15" fmla="*/ 13505 w 539179"/>
                  <a:gd name="connsiteY15" fmla="*/ 3402 h 541041"/>
                  <a:gd name="connsiteX16" fmla="*/ 41666 w 539179"/>
                  <a:gd name="connsiteY16" fmla="*/ 0 h 541041"/>
                  <a:gd name="connsiteX0" fmla="*/ 41666 w 539179"/>
                  <a:gd name="connsiteY0" fmla="*/ 0 h 544677"/>
                  <a:gd name="connsiteX1" fmla="*/ 210975 w 539179"/>
                  <a:gd name="connsiteY1" fmla="*/ 42526 h 544677"/>
                  <a:gd name="connsiteX2" fmla="*/ 335979 w 539179"/>
                  <a:gd name="connsiteY2" fmla="*/ 142168 h 544677"/>
                  <a:gd name="connsiteX3" fmla="*/ 488379 w 539179"/>
                  <a:gd name="connsiteY3" fmla="*/ 238688 h 544677"/>
                  <a:gd name="connsiteX4" fmla="*/ 539179 w 539179"/>
                  <a:gd name="connsiteY4" fmla="*/ 228528 h 544677"/>
                  <a:gd name="connsiteX5" fmla="*/ 539179 w 539179"/>
                  <a:gd name="connsiteY5" fmla="*/ 472368 h 544677"/>
                  <a:gd name="connsiteX6" fmla="*/ 280099 w 539179"/>
                  <a:gd name="connsiteY6" fmla="*/ 533328 h 544677"/>
                  <a:gd name="connsiteX7" fmla="*/ 214992 w 539179"/>
                  <a:gd name="connsiteY7" fmla="*/ 544677 h 544677"/>
                  <a:gd name="connsiteX8" fmla="*/ 122802 w 539179"/>
                  <a:gd name="connsiteY8" fmla="*/ 541041 h 544677"/>
                  <a:gd name="connsiteX9" fmla="*/ 0 w 539179"/>
                  <a:gd name="connsiteY9" fmla="*/ 487017 h 544677"/>
                  <a:gd name="connsiteX10" fmla="*/ 16845 w 539179"/>
                  <a:gd name="connsiteY10" fmla="*/ 445231 h 544677"/>
                  <a:gd name="connsiteX11" fmla="*/ 69133 w 539179"/>
                  <a:gd name="connsiteY11" fmla="*/ 373120 h 544677"/>
                  <a:gd name="connsiteX12" fmla="*/ 50841 w 539179"/>
                  <a:gd name="connsiteY12" fmla="*/ 276538 h 544677"/>
                  <a:gd name="connsiteX13" fmla="*/ 39795 w 539179"/>
                  <a:gd name="connsiteY13" fmla="*/ 202584 h 544677"/>
                  <a:gd name="connsiteX14" fmla="*/ 21282 w 539179"/>
                  <a:gd name="connsiteY14" fmla="*/ 100487 h 544677"/>
                  <a:gd name="connsiteX15" fmla="*/ 23774 w 539179"/>
                  <a:gd name="connsiteY15" fmla="*/ 58578 h 544677"/>
                  <a:gd name="connsiteX16" fmla="*/ 13505 w 539179"/>
                  <a:gd name="connsiteY16" fmla="*/ 3402 h 544677"/>
                  <a:gd name="connsiteX17" fmla="*/ 41666 w 539179"/>
                  <a:gd name="connsiteY17" fmla="*/ 0 h 544677"/>
                  <a:gd name="connsiteX0" fmla="*/ 41666 w 539179"/>
                  <a:gd name="connsiteY0" fmla="*/ 0 h 546783"/>
                  <a:gd name="connsiteX1" fmla="*/ 210975 w 539179"/>
                  <a:gd name="connsiteY1" fmla="*/ 42526 h 546783"/>
                  <a:gd name="connsiteX2" fmla="*/ 335979 w 539179"/>
                  <a:gd name="connsiteY2" fmla="*/ 142168 h 546783"/>
                  <a:gd name="connsiteX3" fmla="*/ 488379 w 539179"/>
                  <a:gd name="connsiteY3" fmla="*/ 238688 h 546783"/>
                  <a:gd name="connsiteX4" fmla="*/ 539179 w 539179"/>
                  <a:gd name="connsiteY4" fmla="*/ 228528 h 546783"/>
                  <a:gd name="connsiteX5" fmla="*/ 539179 w 539179"/>
                  <a:gd name="connsiteY5" fmla="*/ 472368 h 546783"/>
                  <a:gd name="connsiteX6" fmla="*/ 280099 w 539179"/>
                  <a:gd name="connsiteY6" fmla="*/ 533328 h 546783"/>
                  <a:gd name="connsiteX7" fmla="*/ 157329 w 539179"/>
                  <a:gd name="connsiteY7" fmla="*/ 546783 h 546783"/>
                  <a:gd name="connsiteX8" fmla="*/ 122802 w 539179"/>
                  <a:gd name="connsiteY8" fmla="*/ 541041 h 546783"/>
                  <a:gd name="connsiteX9" fmla="*/ 0 w 539179"/>
                  <a:gd name="connsiteY9" fmla="*/ 487017 h 546783"/>
                  <a:gd name="connsiteX10" fmla="*/ 16845 w 539179"/>
                  <a:gd name="connsiteY10" fmla="*/ 445231 h 546783"/>
                  <a:gd name="connsiteX11" fmla="*/ 69133 w 539179"/>
                  <a:gd name="connsiteY11" fmla="*/ 373120 h 546783"/>
                  <a:gd name="connsiteX12" fmla="*/ 50841 w 539179"/>
                  <a:gd name="connsiteY12" fmla="*/ 276538 h 546783"/>
                  <a:gd name="connsiteX13" fmla="*/ 39795 w 539179"/>
                  <a:gd name="connsiteY13" fmla="*/ 202584 h 546783"/>
                  <a:gd name="connsiteX14" fmla="*/ 21282 w 539179"/>
                  <a:gd name="connsiteY14" fmla="*/ 100487 h 546783"/>
                  <a:gd name="connsiteX15" fmla="*/ 23774 w 539179"/>
                  <a:gd name="connsiteY15" fmla="*/ 58578 h 546783"/>
                  <a:gd name="connsiteX16" fmla="*/ 13505 w 539179"/>
                  <a:gd name="connsiteY16" fmla="*/ 3402 h 546783"/>
                  <a:gd name="connsiteX17" fmla="*/ 41666 w 539179"/>
                  <a:gd name="connsiteY17" fmla="*/ 0 h 546783"/>
                  <a:gd name="connsiteX0" fmla="*/ 41666 w 539179"/>
                  <a:gd name="connsiteY0" fmla="*/ 0 h 546783"/>
                  <a:gd name="connsiteX1" fmla="*/ 210975 w 539179"/>
                  <a:gd name="connsiteY1" fmla="*/ 42526 h 546783"/>
                  <a:gd name="connsiteX2" fmla="*/ 335979 w 539179"/>
                  <a:gd name="connsiteY2" fmla="*/ 142168 h 546783"/>
                  <a:gd name="connsiteX3" fmla="*/ 488379 w 539179"/>
                  <a:gd name="connsiteY3" fmla="*/ 238688 h 546783"/>
                  <a:gd name="connsiteX4" fmla="*/ 539179 w 539179"/>
                  <a:gd name="connsiteY4" fmla="*/ 228528 h 546783"/>
                  <a:gd name="connsiteX5" fmla="*/ 539179 w 539179"/>
                  <a:gd name="connsiteY5" fmla="*/ 472368 h 546783"/>
                  <a:gd name="connsiteX6" fmla="*/ 225636 w 539179"/>
                  <a:gd name="connsiteY6" fmla="*/ 543763 h 546783"/>
                  <a:gd name="connsiteX7" fmla="*/ 157329 w 539179"/>
                  <a:gd name="connsiteY7" fmla="*/ 546783 h 546783"/>
                  <a:gd name="connsiteX8" fmla="*/ 122802 w 539179"/>
                  <a:gd name="connsiteY8" fmla="*/ 541041 h 546783"/>
                  <a:gd name="connsiteX9" fmla="*/ 0 w 539179"/>
                  <a:gd name="connsiteY9" fmla="*/ 487017 h 546783"/>
                  <a:gd name="connsiteX10" fmla="*/ 16845 w 539179"/>
                  <a:gd name="connsiteY10" fmla="*/ 445231 h 546783"/>
                  <a:gd name="connsiteX11" fmla="*/ 69133 w 539179"/>
                  <a:gd name="connsiteY11" fmla="*/ 373120 h 546783"/>
                  <a:gd name="connsiteX12" fmla="*/ 50841 w 539179"/>
                  <a:gd name="connsiteY12" fmla="*/ 276538 h 546783"/>
                  <a:gd name="connsiteX13" fmla="*/ 39795 w 539179"/>
                  <a:gd name="connsiteY13" fmla="*/ 202584 h 546783"/>
                  <a:gd name="connsiteX14" fmla="*/ 21282 w 539179"/>
                  <a:gd name="connsiteY14" fmla="*/ 100487 h 546783"/>
                  <a:gd name="connsiteX15" fmla="*/ 23774 w 539179"/>
                  <a:gd name="connsiteY15" fmla="*/ 58578 h 546783"/>
                  <a:gd name="connsiteX16" fmla="*/ 13505 w 539179"/>
                  <a:gd name="connsiteY16" fmla="*/ 3402 h 546783"/>
                  <a:gd name="connsiteX17" fmla="*/ 41666 w 539179"/>
                  <a:gd name="connsiteY17" fmla="*/ 0 h 546783"/>
                  <a:gd name="connsiteX0" fmla="*/ 41666 w 539179"/>
                  <a:gd name="connsiteY0" fmla="*/ 0 h 548508"/>
                  <a:gd name="connsiteX1" fmla="*/ 210975 w 539179"/>
                  <a:gd name="connsiteY1" fmla="*/ 42526 h 548508"/>
                  <a:gd name="connsiteX2" fmla="*/ 335979 w 539179"/>
                  <a:gd name="connsiteY2" fmla="*/ 142168 h 548508"/>
                  <a:gd name="connsiteX3" fmla="*/ 488379 w 539179"/>
                  <a:gd name="connsiteY3" fmla="*/ 238688 h 548508"/>
                  <a:gd name="connsiteX4" fmla="*/ 539179 w 539179"/>
                  <a:gd name="connsiteY4" fmla="*/ 228528 h 548508"/>
                  <a:gd name="connsiteX5" fmla="*/ 539179 w 539179"/>
                  <a:gd name="connsiteY5" fmla="*/ 472368 h 548508"/>
                  <a:gd name="connsiteX6" fmla="*/ 223493 w 539179"/>
                  <a:gd name="connsiteY6" fmla="*/ 548424 h 548508"/>
                  <a:gd name="connsiteX7" fmla="*/ 157329 w 539179"/>
                  <a:gd name="connsiteY7" fmla="*/ 546783 h 548508"/>
                  <a:gd name="connsiteX8" fmla="*/ 122802 w 539179"/>
                  <a:gd name="connsiteY8" fmla="*/ 541041 h 548508"/>
                  <a:gd name="connsiteX9" fmla="*/ 0 w 539179"/>
                  <a:gd name="connsiteY9" fmla="*/ 487017 h 548508"/>
                  <a:gd name="connsiteX10" fmla="*/ 16845 w 539179"/>
                  <a:gd name="connsiteY10" fmla="*/ 445231 h 548508"/>
                  <a:gd name="connsiteX11" fmla="*/ 69133 w 539179"/>
                  <a:gd name="connsiteY11" fmla="*/ 373120 h 548508"/>
                  <a:gd name="connsiteX12" fmla="*/ 50841 w 539179"/>
                  <a:gd name="connsiteY12" fmla="*/ 276538 h 548508"/>
                  <a:gd name="connsiteX13" fmla="*/ 39795 w 539179"/>
                  <a:gd name="connsiteY13" fmla="*/ 202584 h 548508"/>
                  <a:gd name="connsiteX14" fmla="*/ 21282 w 539179"/>
                  <a:gd name="connsiteY14" fmla="*/ 100487 h 548508"/>
                  <a:gd name="connsiteX15" fmla="*/ 23774 w 539179"/>
                  <a:gd name="connsiteY15" fmla="*/ 58578 h 548508"/>
                  <a:gd name="connsiteX16" fmla="*/ 13505 w 539179"/>
                  <a:gd name="connsiteY16" fmla="*/ 3402 h 548508"/>
                  <a:gd name="connsiteX17" fmla="*/ 41666 w 539179"/>
                  <a:gd name="connsiteY17" fmla="*/ 0 h 548508"/>
                  <a:gd name="connsiteX0" fmla="*/ 41666 w 539179"/>
                  <a:gd name="connsiteY0" fmla="*/ 0 h 548508"/>
                  <a:gd name="connsiteX1" fmla="*/ 210975 w 539179"/>
                  <a:gd name="connsiteY1" fmla="*/ 42526 h 548508"/>
                  <a:gd name="connsiteX2" fmla="*/ 335979 w 539179"/>
                  <a:gd name="connsiteY2" fmla="*/ 142168 h 548508"/>
                  <a:gd name="connsiteX3" fmla="*/ 482303 w 539179"/>
                  <a:gd name="connsiteY3" fmla="*/ 221557 h 548508"/>
                  <a:gd name="connsiteX4" fmla="*/ 539179 w 539179"/>
                  <a:gd name="connsiteY4" fmla="*/ 228528 h 548508"/>
                  <a:gd name="connsiteX5" fmla="*/ 539179 w 539179"/>
                  <a:gd name="connsiteY5" fmla="*/ 472368 h 548508"/>
                  <a:gd name="connsiteX6" fmla="*/ 223493 w 539179"/>
                  <a:gd name="connsiteY6" fmla="*/ 548424 h 548508"/>
                  <a:gd name="connsiteX7" fmla="*/ 157329 w 539179"/>
                  <a:gd name="connsiteY7" fmla="*/ 546783 h 548508"/>
                  <a:gd name="connsiteX8" fmla="*/ 122802 w 539179"/>
                  <a:gd name="connsiteY8" fmla="*/ 541041 h 548508"/>
                  <a:gd name="connsiteX9" fmla="*/ 0 w 539179"/>
                  <a:gd name="connsiteY9" fmla="*/ 487017 h 548508"/>
                  <a:gd name="connsiteX10" fmla="*/ 16845 w 539179"/>
                  <a:gd name="connsiteY10" fmla="*/ 445231 h 548508"/>
                  <a:gd name="connsiteX11" fmla="*/ 69133 w 539179"/>
                  <a:gd name="connsiteY11" fmla="*/ 373120 h 548508"/>
                  <a:gd name="connsiteX12" fmla="*/ 50841 w 539179"/>
                  <a:gd name="connsiteY12" fmla="*/ 276538 h 548508"/>
                  <a:gd name="connsiteX13" fmla="*/ 39795 w 539179"/>
                  <a:gd name="connsiteY13" fmla="*/ 202584 h 548508"/>
                  <a:gd name="connsiteX14" fmla="*/ 21282 w 539179"/>
                  <a:gd name="connsiteY14" fmla="*/ 100487 h 548508"/>
                  <a:gd name="connsiteX15" fmla="*/ 23774 w 539179"/>
                  <a:gd name="connsiteY15" fmla="*/ 58578 h 548508"/>
                  <a:gd name="connsiteX16" fmla="*/ 13505 w 539179"/>
                  <a:gd name="connsiteY16" fmla="*/ 3402 h 548508"/>
                  <a:gd name="connsiteX17" fmla="*/ 41666 w 539179"/>
                  <a:gd name="connsiteY17" fmla="*/ 0 h 548508"/>
                  <a:gd name="connsiteX0" fmla="*/ 41666 w 554020"/>
                  <a:gd name="connsiteY0" fmla="*/ 0 h 548508"/>
                  <a:gd name="connsiteX1" fmla="*/ 210975 w 554020"/>
                  <a:gd name="connsiteY1" fmla="*/ 42526 h 548508"/>
                  <a:gd name="connsiteX2" fmla="*/ 335979 w 554020"/>
                  <a:gd name="connsiteY2" fmla="*/ 142168 h 548508"/>
                  <a:gd name="connsiteX3" fmla="*/ 482303 w 554020"/>
                  <a:gd name="connsiteY3" fmla="*/ 221557 h 548508"/>
                  <a:gd name="connsiteX4" fmla="*/ 539179 w 554020"/>
                  <a:gd name="connsiteY4" fmla="*/ 228528 h 548508"/>
                  <a:gd name="connsiteX5" fmla="*/ 554020 w 554020"/>
                  <a:gd name="connsiteY5" fmla="*/ 457968 h 548508"/>
                  <a:gd name="connsiteX6" fmla="*/ 223493 w 554020"/>
                  <a:gd name="connsiteY6" fmla="*/ 548424 h 548508"/>
                  <a:gd name="connsiteX7" fmla="*/ 157329 w 554020"/>
                  <a:gd name="connsiteY7" fmla="*/ 546783 h 548508"/>
                  <a:gd name="connsiteX8" fmla="*/ 122802 w 554020"/>
                  <a:gd name="connsiteY8" fmla="*/ 541041 h 548508"/>
                  <a:gd name="connsiteX9" fmla="*/ 0 w 554020"/>
                  <a:gd name="connsiteY9" fmla="*/ 487017 h 548508"/>
                  <a:gd name="connsiteX10" fmla="*/ 16845 w 554020"/>
                  <a:gd name="connsiteY10" fmla="*/ 445231 h 548508"/>
                  <a:gd name="connsiteX11" fmla="*/ 69133 w 554020"/>
                  <a:gd name="connsiteY11" fmla="*/ 373120 h 548508"/>
                  <a:gd name="connsiteX12" fmla="*/ 50841 w 554020"/>
                  <a:gd name="connsiteY12" fmla="*/ 276538 h 548508"/>
                  <a:gd name="connsiteX13" fmla="*/ 39795 w 554020"/>
                  <a:gd name="connsiteY13" fmla="*/ 202584 h 548508"/>
                  <a:gd name="connsiteX14" fmla="*/ 21282 w 554020"/>
                  <a:gd name="connsiteY14" fmla="*/ 100487 h 548508"/>
                  <a:gd name="connsiteX15" fmla="*/ 23774 w 554020"/>
                  <a:gd name="connsiteY15" fmla="*/ 58578 h 548508"/>
                  <a:gd name="connsiteX16" fmla="*/ 13505 w 554020"/>
                  <a:gd name="connsiteY16" fmla="*/ 3402 h 548508"/>
                  <a:gd name="connsiteX17" fmla="*/ 41666 w 554020"/>
                  <a:gd name="connsiteY17" fmla="*/ 0 h 548508"/>
                  <a:gd name="connsiteX0" fmla="*/ 41666 w 554020"/>
                  <a:gd name="connsiteY0" fmla="*/ 0 h 548508"/>
                  <a:gd name="connsiteX1" fmla="*/ 210975 w 554020"/>
                  <a:gd name="connsiteY1" fmla="*/ 42526 h 548508"/>
                  <a:gd name="connsiteX2" fmla="*/ 335979 w 554020"/>
                  <a:gd name="connsiteY2" fmla="*/ 142168 h 548508"/>
                  <a:gd name="connsiteX3" fmla="*/ 482303 w 554020"/>
                  <a:gd name="connsiteY3" fmla="*/ 221557 h 548508"/>
                  <a:gd name="connsiteX4" fmla="*/ 553471 w 554020"/>
                  <a:gd name="connsiteY4" fmla="*/ 222975 h 548508"/>
                  <a:gd name="connsiteX5" fmla="*/ 554020 w 554020"/>
                  <a:gd name="connsiteY5" fmla="*/ 457968 h 548508"/>
                  <a:gd name="connsiteX6" fmla="*/ 223493 w 554020"/>
                  <a:gd name="connsiteY6" fmla="*/ 548424 h 548508"/>
                  <a:gd name="connsiteX7" fmla="*/ 157329 w 554020"/>
                  <a:gd name="connsiteY7" fmla="*/ 546783 h 548508"/>
                  <a:gd name="connsiteX8" fmla="*/ 122802 w 554020"/>
                  <a:gd name="connsiteY8" fmla="*/ 541041 h 548508"/>
                  <a:gd name="connsiteX9" fmla="*/ 0 w 554020"/>
                  <a:gd name="connsiteY9" fmla="*/ 487017 h 548508"/>
                  <a:gd name="connsiteX10" fmla="*/ 16845 w 554020"/>
                  <a:gd name="connsiteY10" fmla="*/ 445231 h 548508"/>
                  <a:gd name="connsiteX11" fmla="*/ 69133 w 554020"/>
                  <a:gd name="connsiteY11" fmla="*/ 373120 h 548508"/>
                  <a:gd name="connsiteX12" fmla="*/ 50841 w 554020"/>
                  <a:gd name="connsiteY12" fmla="*/ 276538 h 548508"/>
                  <a:gd name="connsiteX13" fmla="*/ 39795 w 554020"/>
                  <a:gd name="connsiteY13" fmla="*/ 202584 h 548508"/>
                  <a:gd name="connsiteX14" fmla="*/ 21282 w 554020"/>
                  <a:gd name="connsiteY14" fmla="*/ 100487 h 548508"/>
                  <a:gd name="connsiteX15" fmla="*/ 23774 w 554020"/>
                  <a:gd name="connsiteY15" fmla="*/ 58578 h 548508"/>
                  <a:gd name="connsiteX16" fmla="*/ 13505 w 554020"/>
                  <a:gd name="connsiteY16" fmla="*/ 3402 h 548508"/>
                  <a:gd name="connsiteX17" fmla="*/ 41666 w 554020"/>
                  <a:gd name="connsiteY17" fmla="*/ 0 h 548508"/>
                  <a:gd name="connsiteX0" fmla="*/ 44762 w 554020"/>
                  <a:gd name="connsiteY0" fmla="*/ 0 h 598829"/>
                  <a:gd name="connsiteX1" fmla="*/ 210975 w 554020"/>
                  <a:gd name="connsiteY1" fmla="*/ 92847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4151 w 554020"/>
                  <a:gd name="connsiteY1" fmla="*/ 124373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6068 w 554020"/>
                  <a:gd name="connsiteY1" fmla="*/ 93222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6952 w 554020"/>
                  <a:gd name="connsiteY1" fmla="*/ 78843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72887"/>
                  <a:gd name="connsiteY0" fmla="*/ 0 h 598829"/>
                  <a:gd name="connsiteX1" fmla="*/ 226952 w 572887"/>
                  <a:gd name="connsiteY1" fmla="*/ 78843 h 598829"/>
                  <a:gd name="connsiteX2" fmla="*/ 335979 w 572887"/>
                  <a:gd name="connsiteY2" fmla="*/ 192489 h 598829"/>
                  <a:gd name="connsiteX3" fmla="*/ 482303 w 572887"/>
                  <a:gd name="connsiteY3" fmla="*/ 271878 h 598829"/>
                  <a:gd name="connsiteX4" fmla="*/ 553471 w 572887"/>
                  <a:gd name="connsiteY4" fmla="*/ 273296 h 598829"/>
                  <a:gd name="connsiteX5" fmla="*/ 572886 w 572887"/>
                  <a:gd name="connsiteY5" fmla="*/ 508757 h 598829"/>
                  <a:gd name="connsiteX6" fmla="*/ 223493 w 572887"/>
                  <a:gd name="connsiteY6" fmla="*/ 598745 h 598829"/>
                  <a:gd name="connsiteX7" fmla="*/ 157329 w 572887"/>
                  <a:gd name="connsiteY7" fmla="*/ 597104 h 598829"/>
                  <a:gd name="connsiteX8" fmla="*/ 122802 w 572887"/>
                  <a:gd name="connsiteY8" fmla="*/ 591362 h 598829"/>
                  <a:gd name="connsiteX9" fmla="*/ 0 w 572887"/>
                  <a:gd name="connsiteY9" fmla="*/ 537338 h 598829"/>
                  <a:gd name="connsiteX10" fmla="*/ 16845 w 572887"/>
                  <a:gd name="connsiteY10" fmla="*/ 495552 h 598829"/>
                  <a:gd name="connsiteX11" fmla="*/ 69133 w 572887"/>
                  <a:gd name="connsiteY11" fmla="*/ 423441 h 598829"/>
                  <a:gd name="connsiteX12" fmla="*/ 50841 w 572887"/>
                  <a:gd name="connsiteY12" fmla="*/ 326859 h 598829"/>
                  <a:gd name="connsiteX13" fmla="*/ 39795 w 572887"/>
                  <a:gd name="connsiteY13" fmla="*/ 252905 h 598829"/>
                  <a:gd name="connsiteX14" fmla="*/ 21282 w 572887"/>
                  <a:gd name="connsiteY14" fmla="*/ 150808 h 598829"/>
                  <a:gd name="connsiteX15" fmla="*/ 23774 w 572887"/>
                  <a:gd name="connsiteY15" fmla="*/ 108899 h 598829"/>
                  <a:gd name="connsiteX16" fmla="*/ 13505 w 572887"/>
                  <a:gd name="connsiteY16" fmla="*/ 53723 h 598829"/>
                  <a:gd name="connsiteX17" fmla="*/ 44762 w 572887"/>
                  <a:gd name="connsiteY17" fmla="*/ 0 h 59882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572887" h="598829">
                    <a:moveTo>
                      <a:pt x="44762" y="0"/>
                    </a:moveTo>
                    <a:lnTo>
                      <a:pt x="226952" y="78843"/>
                    </a:lnTo>
                    <a:lnTo>
                      <a:pt x="335979" y="192489"/>
                    </a:lnTo>
                    <a:lnTo>
                      <a:pt x="482303" y="271878"/>
                    </a:lnTo>
                    <a:lnTo>
                      <a:pt x="553471" y="273296"/>
                    </a:lnTo>
                    <a:lnTo>
                      <a:pt x="572886" y="508757"/>
                    </a:lnTo>
                    <a:cubicBezTo>
                      <a:pt x="467657" y="534109"/>
                      <a:pt x="328722" y="573393"/>
                      <a:pt x="223493" y="598745"/>
                    </a:cubicBezTo>
                    <a:cubicBezTo>
                      <a:pt x="216214" y="599350"/>
                      <a:pt x="164608" y="596499"/>
                      <a:pt x="157329" y="597104"/>
                    </a:cubicBezTo>
                    <a:lnTo>
                      <a:pt x="122802" y="591362"/>
                    </a:lnTo>
                    <a:lnTo>
                      <a:pt x="0" y="537338"/>
                    </a:lnTo>
                    <a:lnTo>
                      <a:pt x="16845" y="495552"/>
                    </a:lnTo>
                    <a:lnTo>
                      <a:pt x="69133" y="423441"/>
                    </a:lnTo>
                    <a:lnTo>
                      <a:pt x="50841" y="326859"/>
                    </a:lnTo>
                    <a:lnTo>
                      <a:pt x="39795" y="252905"/>
                    </a:lnTo>
                    <a:lnTo>
                      <a:pt x="21282" y="150808"/>
                    </a:lnTo>
                    <a:lnTo>
                      <a:pt x="23774" y="108899"/>
                    </a:lnTo>
                    <a:lnTo>
                      <a:pt x="13505" y="53723"/>
                    </a:lnTo>
                    <a:lnTo>
                      <a:pt x="44762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3" name="Freeform 44">
                <a:extLst>
                  <a:ext uri="{FF2B5EF4-FFF2-40B4-BE49-F238E27FC236}">
                    <a16:creationId xmlns:a16="http://schemas.microsoft.com/office/drawing/2014/main" id="{361EC983-B199-4863-D455-7C7D9E4452C6}"/>
                  </a:ext>
                </a:extLst>
              </xdr:cNvPr>
              <xdr:cNvSpPr/>
            </xdr:nvSpPr>
            <xdr:spPr>
              <a:xfrm rot="21465783">
                <a:off x="6232161" y="2679245"/>
                <a:ext cx="369831" cy="771817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4" name="Rectangle 83">
                <a:extLst>
                  <a:ext uri="{FF2B5EF4-FFF2-40B4-BE49-F238E27FC236}">
                    <a16:creationId xmlns:a16="http://schemas.microsoft.com/office/drawing/2014/main" id="{FF624627-2565-E6ED-D5B9-41036687CDA9}"/>
                  </a:ext>
                </a:extLst>
              </xdr:cNvPr>
              <xdr:cNvSpPr/>
            </xdr:nvSpPr>
            <xdr:spPr>
              <a:xfrm>
                <a:off x="6122185" y="2455335"/>
                <a:ext cx="970913" cy="549921"/>
              </a:xfrm>
              <a:prstGeom prst="rect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5" name="Rectangle 84">
                <a:extLst>
                  <a:ext uri="{FF2B5EF4-FFF2-40B4-BE49-F238E27FC236}">
                    <a16:creationId xmlns:a16="http://schemas.microsoft.com/office/drawing/2014/main" id="{9842D9E5-B5C7-A747-193D-15BFECBEB0B0}"/>
                  </a:ext>
                </a:extLst>
              </xdr:cNvPr>
              <xdr:cNvSpPr/>
            </xdr:nvSpPr>
            <xdr:spPr>
              <a:xfrm>
                <a:off x="2153296" y="2563091"/>
                <a:ext cx="173017" cy="1712020"/>
              </a:xfrm>
              <a:prstGeom prst="rect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pic>
          <xdr:nvPicPr>
            <xdr:cNvPr id="60" name="Picture 59" descr="Tungsten (W) - Atomic Number 74">
              <a:extLst>
                <a:ext uri="{FF2B5EF4-FFF2-40B4-BE49-F238E27FC236}">
                  <a16:creationId xmlns:a16="http://schemas.microsoft.com/office/drawing/2014/main" id="{C632AAD8-715D-5545-28E4-B4F762B9A94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1917988" y="3281226"/>
              <a:ext cx="294737" cy="32276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" name="Picture 60" descr="Tungsten (W) - Atomic Number 74">
              <a:extLst>
                <a:ext uri="{FF2B5EF4-FFF2-40B4-BE49-F238E27FC236}">
                  <a16:creationId xmlns:a16="http://schemas.microsoft.com/office/drawing/2014/main" id="{1ACB588D-28E9-E564-31B4-DFCAC838286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1709853" y="3281105"/>
              <a:ext cx="294883" cy="3231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DE2C0906-12A4-A2BC-B780-4FAAF2F88E6F}"/>
              </a:ext>
            </a:extLst>
          </xdr:cNvPr>
          <xdr:cNvSpPr txBox="1"/>
        </xdr:nvSpPr>
        <xdr:spPr>
          <a:xfrm>
            <a:off x="6320790" y="1800225"/>
            <a:ext cx="3792854" cy="417195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54823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800" b="0" i="0">
                <a:solidFill>
                  <a:schemeClr val="dk1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Gearbox-Con</a:t>
            </a:r>
            <a:r>
              <a:rPr lang="en-US" sz="1800" b="0" i="0">
                <a:solidFill>
                  <a:srgbClr val="548235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fang</a:t>
            </a:r>
            <a:r>
              <a:rPr lang="en-US" sz="1800" b="0" i="0">
                <a:solidFill>
                  <a:schemeClr val="dk1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urator</a:t>
            </a:r>
            <a:endParaRPr lang="en-US" sz="1800" kern="1200">
              <a:latin typeface="Arial Black" panose="020B0A04020102020204" pitchFamily="34" charset="0"/>
            </a:endParaRPr>
          </a:p>
        </xdr:txBody>
      </xdr:sp>
    </xdr:grpSp>
    <xdr:clientData/>
  </xdr:twoCellAnchor>
  <xdr:twoCellAnchor editAs="oneCell">
    <xdr:from>
      <xdr:col>26</xdr:col>
      <xdr:colOff>1438275</xdr:colOff>
      <xdr:row>0</xdr:row>
      <xdr:rowOff>144780</xdr:rowOff>
    </xdr:from>
    <xdr:to>
      <xdr:col>27</xdr:col>
      <xdr:colOff>3904631</xdr:colOff>
      <xdr:row>9</xdr:row>
      <xdr:rowOff>96202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5B6B9B9-1DD9-4FCD-BFB3-D4A899E23C04}"/>
            </a:ext>
          </a:extLst>
        </xdr:cNvPr>
        <xdr:cNvGrpSpPr/>
      </xdr:nvGrpSpPr>
      <xdr:grpSpPr>
        <a:xfrm>
          <a:off x="23393400" y="144780"/>
          <a:ext cx="4028456" cy="1627822"/>
          <a:chOff x="6307455" y="563880"/>
          <a:chExt cx="3836051" cy="165354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EFF4B32-13DA-18D4-58C5-BD12E1B18BAD}"/>
              </a:ext>
            </a:extLst>
          </xdr:cNvPr>
          <xdr:cNvGrpSpPr/>
        </xdr:nvGrpSpPr>
        <xdr:grpSpPr>
          <a:xfrm>
            <a:off x="6311265" y="567690"/>
            <a:ext cx="3834146" cy="1174556"/>
            <a:chOff x="-2909004" y="3112990"/>
            <a:chExt cx="1819834" cy="565285"/>
          </a:xfrm>
        </xdr:grpSpPr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CB0A20CB-F7D6-D750-7320-BEE15A3EEB6C}"/>
                </a:ext>
              </a:extLst>
            </xdr:cNvPr>
            <xdr:cNvSpPr/>
          </xdr:nvSpPr>
          <xdr:spPr>
            <a:xfrm>
              <a:off x="-2909004" y="3180821"/>
              <a:ext cx="1819834" cy="497454"/>
            </a:xfrm>
            <a:prstGeom prst="rect">
              <a:avLst/>
            </a:prstGeom>
            <a:solidFill>
              <a:srgbClr val="54823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DFA8057E-5DFF-4A6E-B5C8-5F4D56B583B9}"/>
                </a:ext>
              </a:extLst>
            </xdr:cNvPr>
            <xdr:cNvSpPr/>
          </xdr:nvSpPr>
          <xdr:spPr>
            <a:xfrm>
              <a:off x="-2889149" y="3200351"/>
              <a:ext cx="1775164" cy="45753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8E4CE0A7-05B2-3326-9F90-3312440B9CAF}"/>
                </a:ext>
              </a:extLst>
            </xdr:cNvPr>
            <xdr:cNvSpPr/>
          </xdr:nvSpPr>
          <xdr:spPr>
            <a:xfrm>
              <a:off x="-2872632" y="3214396"/>
              <a:ext cx="818129" cy="429439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1" name="Freeform 7">
              <a:extLst>
                <a:ext uri="{FF2B5EF4-FFF2-40B4-BE49-F238E27FC236}">
                  <a16:creationId xmlns:a16="http://schemas.microsoft.com/office/drawing/2014/main" id="{B2795DC7-E507-3E84-E6AA-0A04B7D605C9}"/>
                </a:ext>
              </a:extLst>
            </xdr:cNvPr>
            <xdr:cNvSpPr/>
          </xdr:nvSpPr>
          <xdr:spPr>
            <a:xfrm>
              <a:off x="-2815687" y="3287848"/>
              <a:ext cx="137724" cy="252495"/>
            </a:xfrm>
            <a:custGeom>
              <a:avLst/>
              <a:gdLst>
                <a:gd name="connsiteX0" fmla="*/ 158496 w 676656"/>
                <a:gd name="connsiteY0" fmla="*/ 188976 h 1240536"/>
                <a:gd name="connsiteX1" fmla="*/ 518160 w 676656"/>
                <a:gd name="connsiteY1" fmla="*/ 0 h 1240536"/>
                <a:gd name="connsiteX2" fmla="*/ 676656 w 676656"/>
                <a:gd name="connsiteY2" fmla="*/ 161544 h 1240536"/>
                <a:gd name="connsiteX3" fmla="*/ 499872 w 676656"/>
                <a:gd name="connsiteY3" fmla="*/ 234696 h 1240536"/>
                <a:gd name="connsiteX4" fmla="*/ 402336 w 676656"/>
                <a:gd name="connsiteY4" fmla="*/ 128016 h 1240536"/>
                <a:gd name="connsiteX5" fmla="*/ 323088 w 676656"/>
                <a:gd name="connsiteY5" fmla="*/ 170688 h 1240536"/>
                <a:gd name="connsiteX6" fmla="*/ 323088 w 676656"/>
                <a:gd name="connsiteY6" fmla="*/ 396240 h 1240536"/>
                <a:gd name="connsiteX7" fmla="*/ 542544 w 676656"/>
                <a:gd name="connsiteY7" fmla="*/ 396240 h 1240536"/>
                <a:gd name="connsiteX8" fmla="*/ 542544 w 676656"/>
                <a:gd name="connsiteY8" fmla="*/ 463296 h 1240536"/>
                <a:gd name="connsiteX9" fmla="*/ 326136 w 676656"/>
                <a:gd name="connsiteY9" fmla="*/ 463296 h 1240536"/>
                <a:gd name="connsiteX10" fmla="*/ 326136 w 676656"/>
                <a:gd name="connsiteY10" fmla="*/ 1033272 h 1240536"/>
                <a:gd name="connsiteX11" fmla="*/ 387096 w 676656"/>
                <a:gd name="connsiteY11" fmla="*/ 1100328 h 1240536"/>
                <a:gd name="connsiteX12" fmla="*/ 237744 w 676656"/>
                <a:gd name="connsiteY12" fmla="*/ 1240536 h 1240536"/>
                <a:gd name="connsiteX13" fmla="*/ 91440 w 676656"/>
                <a:gd name="connsiteY13" fmla="*/ 1088136 h 1240536"/>
                <a:gd name="connsiteX14" fmla="*/ 158496 w 676656"/>
                <a:gd name="connsiteY14" fmla="*/ 1024128 h 1240536"/>
                <a:gd name="connsiteX15" fmla="*/ 158496 w 676656"/>
                <a:gd name="connsiteY15" fmla="*/ 454152 h 1240536"/>
                <a:gd name="connsiteX16" fmla="*/ 0 w 676656"/>
                <a:gd name="connsiteY16" fmla="*/ 454152 h 1240536"/>
                <a:gd name="connsiteX17" fmla="*/ 0 w 676656"/>
                <a:gd name="connsiteY17" fmla="*/ 396240 h 1240536"/>
                <a:gd name="connsiteX18" fmla="*/ 161544 w 676656"/>
                <a:gd name="connsiteY18" fmla="*/ 396240 h 1240536"/>
                <a:gd name="connsiteX19" fmla="*/ 158496 w 676656"/>
                <a:gd name="connsiteY19" fmla="*/ 188976 h 12405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676656" h="1240536">
                  <a:moveTo>
                    <a:pt x="158496" y="188976"/>
                  </a:moveTo>
                  <a:lnTo>
                    <a:pt x="518160" y="0"/>
                  </a:lnTo>
                  <a:lnTo>
                    <a:pt x="676656" y="161544"/>
                  </a:lnTo>
                  <a:lnTo>
                    <a:pt x="499872" y="234696"/>
                  </a:lnTo>
                  <a:lnTo>
                    <a:pt x="402336" y="128016"/>
                  </a:lnTo>
                  <a:lnTo>
                    <a:pt x="323088" y="170688"/>
                  </a:lnTo>
                  <a:lnTo>
                    <a:pt x="323088" y="396240"/>
                  </a:lnTo>
                  <a:lnTo>
                    <a:pt x="542544" y="396240"/>
                  </a:lnTo>
                  <a:lnTo>
                    <a:pt x="542544" y="463296"/>
                  </a:lnTo>
                  <a:lnTo>
                    <a:pt x="326136" y="463296"/>
                  </a:lnTo>
                  <a:lnTo>
                    <a:pt x="326136" y="1033272"/>
                  </a:lnTo>
                  <a:lnTo>
                    <a:pt x="387096" y="1100328"/>
                  </a:lnTo>
                  <a:lnTo>
                    <a:pt x="237744" y="1240536"/>
                  </a:lnTo>
                  <a:lnTo>
                    <a:pt x="91440" y="1088136"/>
                  </a:lnTo>
                  <a:lnTo>
                    <a:pt x="158496" y="1024128"/>
                  </a:lnTo>
                  <a:lnTo>
                    <a:pt x="158496" y="454152"/>
                  </a:lnTo>
                  <a:lnTo>
                    <a:pt x="0" y="454152"/>
                  </a:lnTo>
                  <a:lnTo>
                    <a:pt x="0" y="396240"/>
                  </a:lnTo>
                  <a:lnTo>
                    <a:pt x="161544" y="396240"/>
                  </a:lnTo>
                  <a:lnTo>
                    <a:pt x="158496" y="18897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" name="Freeform 8">
              <a:extLst>
                <a:ext uri="{FF2B5EF4-FFF2-40B4-BE49-F238E27FC236}">
                  <a16:creationId xmlns:a16="http://schemas.microsoft.com/office/drawing/2014/main" id="{AD881704-6C86-BCB5-9186-1A1D31038713}"/>
                </a:ext>
              </a:extLst>
            </xdr:cNvPr>
            <xdr:cNvSpPr/>
          </xdr:nvSpPr>
          <xdr:spPr>
            <a:xfrm>
              <a:off x="-2655680" y="3365396"/>
              <a:ext cx="140826" cy="176808"/>
            </a:xfrm>
            <a:custGeom>
              <a:avLst/>
              <a:gdLst>
                <a:gd name="connsiteX0" fmla="*/ 82296 w 685800"/>
                <a:gd name="connsiteY0" fmla="*/ 9144 h 859536"/>
                <a:gd name="connsiteX1" fmla="*/ 152400 w 685800"/>
                <a:gd name="connsiteY1" fmla="*/ 67056 h 859536"/>
                <a:gd name="connsiteX2" fmla="*/ 362712 w 685800"/>
                <a:gd name="connsiteY2" fmla="*/ 67056 h 859536"/>
                <a:gd name="connsiteX3" fmla="*/ 481584 w 685800"/>
                <a:gd name="connsiteY3" fmla="*/ 0 h 859536"/>
                <a:gd name="connsiteX4" fmla="*/ 618744 w 685800"/>
                <a:gd name="connsiteY4" fmla="*/ 149352 h 859536"/>
                <a:gd name="connsiteX5" fmla="*/ 618744 w 685800"/>
                <a:gd name="connsiteY5" fmla="*/ 637032 h 859536"/>
                <a:gd name="connsiteX6" fmla="*/ 685800 w 685800"/>
                <a:gd name="connsiteY6" fmla="*/ 707136 h 859536"/>
                <a:gd name="connsiteX7" fmla="*/ 524256 w 685800"/>
                <a:gd name="connsiteY7" fmla="*/ 847344 h 859536"/>
                <a:gd name="connsiteX8" fmla="*/ 405384 w 685800"/>
                <a:gd name="connsiteY8" fmla="*/ 743712 h 859536"/>
                <a:gd name="connsiteX9" fmla="*/ 185928 w 685800"/>
                <a:gd name="connsiteY9" fmla="*/ 859536 h 859536"/>
                <a:gd name="connsiteX10" fmla="*/ 0 w 685800"/>
                <a:gd name="connsiteY10" fmla="*/ 667512 h 859536"/>
                <a:gd name="connsiteX11" fmla="*/ 0 w 685800"/>
                <a:gd name="connsiteY11" fmla="*/ 423672 h 859536"/>
                <a:gd name="connsiteX12" fmla="*/ 155448 w 685800"/>
                <a:gd name="connsiteY12" fmla="*/ 262128 h 859536"/>
                <a:gd name="connsiteX13" fmla="*/ 3048 w 685800"/>
                <a:gd name="connsiteY13" fmla="*/ 91440 h 859536"/>
                <a:gd name="connsiteX14" fmla="*/ 82296 w 685800"/>
                <a:gd name="connsiteY14" fmla="*/ 9144 h 859536"/>
                <a:gd name="connsiteX0" fmla="*/ 88392 w 691896"/>
                <a:gd name="connsiteY0" fmla="*/ 9144 h 859536"/>
                <a:gd name="connsiteX1" fmla="*/ 158496 w 691896"/>
                <a:gd name="connsiteY1" fmla="*/ 67056 h 859536"/>
                <a:gd name="connsiteX2" fmla="*/ 368808 w 691896"/>
                <a:gd name="connsiteY2" fmla="*/ 67056 h 859536"/>
                <a:gd name="connsiteX3" fmla="*/ 487680 w 691896"/>
                <a:gd name="connsiteY3" fmla="*/ 0 h 859536"/>
                <a:gd name="connsiteX4" fmla="*/ 624840 w 691896"/>
                <a:gd name="connsiteY4" fmla="*/ 149352 h 859536"/>
                <a:gd name="connsiteX5" fmla="*/ 624840 w 691896"/>
                <a:gd name="connsiteY5" fmla="*/ 637032 h 859536"/>
                <a:gd name="connsiteX6" fmla="*/ 691896 w 691896"/>
                <a:gd name="connsiteY6" fmla="*/ 707136 h 859536"/>
                <a:gd name="connsiteX7" fmla="*/ 530352 w 691896"/>
                <a:gd name="connsiteY7" fmla="*/ 847344 h 859536"/>
                <a:gd name="connsiteX8" fmla="*/ 411480 w 691896"/>
                <a:gd name="connsiteY8" fmla="*/ 743712 h 859536"/>
                <a:gd name="connsiteX9" fmla="*/ 192024 w 691896"/>
                <a:gd name="connsiteY9" fmla="*/ 859536 h 859536"/>
                <a:gd name="connsiteX10" fmla="*/ 6096 w 691896"/>
                <a:gd name="connsiteY10" fmla="*/ 667512 h 859536"/>
                <a:gd name="connsiteX11" fmla="*/ 6096 w 691896"/>
                <a:gd name="connsiteY11" fmla="*/ 423672 h 859536"/>
                <a:gd name="connsiteX12" fmla="*/ 161544 w 691896"/>
                <a:gd name="connsiteY12" fmla="*/ 262128 h 859536"/>
                <a:gd name="connsiteX13" fmla="*/ 0 w 691896"/>
                <a:gd name="connsiteY13" fmla="*/ 109728 h 859536"/>
                <a:gd name="connsiteX14" fmla="*/ 88392 w 691896"/>
                <a:gd name="connsiteY14" fmla="*/ 9144 h 859536"/>
                <a:gd name="connsiteX0" fmla="*/ 88392 w 691896"/>
                <a:gd name="connsiteY0" fmla="*/ 9144 h 859536"/>
                <a:gd name="connsiteX1" fmla="*/ 158496 w 691896"/>
                <a:gd name="connsiteY1" fmla="*/ 67056 h 859536"/>
                <a:gd name="connsiteX2" fmla="*/ 368808 w 691896"/>
                <a:gd name="connsiteY2" fmla="*/ 67056 h 859536"/>
                <a:gd name="connsiteX3" fmla="*/ 487680 w 691896"/>
                <a:gd name="connsiteY3" fmla="*/ 0 h 859536"/>
                <a:gd name="connsiteX4" fmla="*/ 624840 w 691896"/>
                <a:gd name="connsiteY4" fmla="*/ 149352 h 859536"/>
                <a:gd name="connsiteX5" fmla="*/ 624840 w 691896"/>
                <a:gd name="connsiteY5" fmla="*/ 637032 h 859536"/>
                <a:gd name="connsiteX6" fmla="*/ 691896 w 691896"/>
                <a:gd name="connsiteY6" fmla="*/ 707136 h 859536"/>
                <a:gd name="connsiteX7" fmla="*/ 530352 w 691896"/>
                <a:gd name="connsiteY7" fmla="*/ 847344 h 859536"/>
                <a:gd name="connsiteX8" fmla="*/ 411480 w 691896"/>
                <a:gd name="connsiteY8" fmla="*/ 752856 h 859536"/>
                <a:gd name="connsiteX9" fmla="*/ 192024 w 691896"/>
                <a:gd name="connsiteY9" fmla="*/ 859536 h 859536"/>
                <a:gd name="connsiteX10" fmla="*/ 6096 w 691896"/>
                <a:gd name="connsiteY10" fmla="*/ 667512 h 859536"/>
                <a:gd name="connsiteX11" fmla="*/ 6096 w 691896"/>
                <a:gd name="connsiteY11" fmla="*/ 423672 h 859536"/>
                <a:gd name="connsiteX12" fmla="*/ 161544 w 691896"/>
                <a:gd name="connsiteY12" fmla="*/ 262128 h 859536"/>
                <a:gd name="connsiteX13" fmla="*/ 0 w 691896"/>
                <a:gd name="connsiteY13" fmla="*/ 109728 h 859536"/>
                <a:gd name="connsiteX14" fmla="*/ 88392 w 691896"/>
                <a:gd name="connsiteY14" fmla="*/ 9144 h 859536"/>
                <a:gd name="connsiteX0" fmla="*/ 88392 w 691896"/>
                <a:gd name="connsiteY0" fmla="*/ 9144 h 862584"/>
                <a:gd name="connsiteX1" fmla="*/ 158496 w 691896"/>
                <a:gd name="connsiteY1" fmla="*/ 67056 h 862584"/>
                <a:gd name="connsiteX2" fmla="*/ 368808 w 691896"/>
                <a:gd name="connsiteY2" fmla="*/ 67056 h 862584"/>
                <a:gd name="connsiteX3" fmla="*/ 487680 w 691896"/>
                <a:gd name="connsiteY3" fmla="*/ 0 h 862584"/>
                <a:gd name="connsiteX4" fmla="*/ 624840 w 691896"/>
                <a:gd name="connsiteY4" fmla="*/ 149352 h 862584"/>
                <a:gd name="connsiteX5" fmla="*/ 624840 w 691896"/>
                <a:gd name="connsiteY5" fmla="*/ 637032 h 862584"/>
                <a:gd name="connsiteX6" fmla="*/ 691896 w 691896"/>
                <a:gd name="connsiteY6" fmla="*/ 707136 h 862584"/>
                <a:gd name="connsiteX7" fmla="*/ 542544 w 691896"/>
                <a:gd name="connsiteY7" fmla="*/ 862584 h 862584"/>
                <a:gd name="connsiteX8" fmla="*/ 411480 w 691896"/>
                <a:gd name="connsiteY8" fmla="*/ 752856 h 862584"/>
                <a:gd name="connsiteX9" fmla="*/ 192024 w 691896"/>
                <a:gd name="connsiteY9" fmla="*/ 859536 h 862584"/>
                <a:gd name="connsiteX10" fmla="*/ 6096 w 691896"/>
                <a:gd name="connsiteY10" fmla="*/ 667512 h 862584"/>
                <a:gd name="connsiteX11" fmla="*/ 6096 w 691896"/>
                <a:gd name="connsiteY11" fmla="*/ 423672 h 862584"/>
                <a:gd name="connsiteX12" fmla="*/ 161544 w 691896"/>
                <a:gd name="connsiteY12" fmla="*/ 262128 h 862584"/>
                <a:gd name="connsiteX13" fmla="*/ 0 w 691896"/>
                <a:gd name="connsiteY13" fmla="*/ 109728 h 862584"/>
                <a:gd name="connsiteX14" fmla="*/ 88392 w 691896"/>
                <a:gd name="connsiteY14" fmla="*/ 9144 h 862584"/>
                <a:gd name="connsiteX0" fmla="*/ 88392 w 691896"/>
                <a:gd name="connsiteY0" fmla="*/ 9144 h 868680"/>
                <a:gd name="connsiteX1" fmla="*/ 158496 w 691896"/>
                <a:gd name="connsiteY1" fmla="*/ 67056 h 868680"/>
                <a:gd name="connsiteX2" fmla="*/ 368808 w 691896"/>
                <a:gd name="connsiteY2" fmla="*/ 67056 h 868680"/>
                <a:gd name="connsiteX3" fmla="*/ 487680 w 691896"/>
                <a:gd name="connsiteY3" fmla="*/ 0 h 868680"/>
                <a:gd name="connsiteX4" fmla="*/ 624840 w 691896"/>
                <a:gd name="connsiteY4" fmla="*/ 149352 h 868680"/>
                <a:gd name="connsiteX5" fmla="*/ 624840 w 691896"/>
                <a:gd name="connsiteY5" fmla="*/ 637032 h 868680"/>
                <a:gd name="connsiteX6" fmla="*/ 691896 w 691896"/>
                <a:gd name="connsiteY6" fmla="*/ 707136 h 868680"/>
                <a:gd name="connsiteX7" fmla="*/ 542544 w 691896"/>
                <a:gd name="connsiteY7" fmla="*/ 862584 h 868680"/>
                <a:gd name="connsiteX8" fmla="*/ 411480 w 691896"/>
                <a:gd name="connsiteY8" fmla="*/ 752856 h 868680"/>
                <a:gd name="connsiteX9" fmla="*/ 207264 w 691896"/>
                <a:gd name="connsiteY9" fmla="*/ 868680 h 868680"/>
                <a:gd name="connsiteX10" fmla="*/ 6096 w 691896"/>
                <a:gd name="connsiteY10" fmla="*/ 667512 h 868680"/>
                <a:gd name="connsiteX11" fmla="*/ 6096 w 691896"/>
                <a:gd name="connsiteY11" fmla="*/ 423672 h 868680"/>
                <a:gd name="connsiteX12" fmla="*/ 161544 w 691896"/>
                <a:gd name="connsiteY12" fmla="*/ 262128 h 868680"/>
                <a:gd name="connsiteX13" fmla="*/ 0 w 691896"/>
                <a:gd name="connsiteY13" fmla="*/ 109728 h 868680"/>
                <a:gd name="connsiteX14" fmla="*/ 88392 w 691896"/>
                <a:gd name="connsiteY14" fmla="*/ 9144 h 868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91896" h="868680">
                  <a:moveTo>
                    <a:pt x="88392" y="9144"/>
                  </a:moveTo>
                  <a:lnTo>
                    <a:pt x="158496" y="67056"/>
                  </a:lnTo>
                  <a:lnTo>
                    <a:pt x="368808" y="67056"/>
                  </a:lnTo>
                  <a:lnTo>
                    <a:pt x="487680" y="0"/>
                  </a:lnTo>
                  <a:lnTo>
                    <a:pt x="624840" y="149352"/>
                  </a:lnTo>
                  <a:lnTo>
                    <a:pt x="624840" y="637032"/>
                  </a:lnTo>
                  <a:lnTo>
                    <a:pt x="691896" y="707136"/>
                  </a:lnTo>
                  <a:lnTo>
                    <a:pt x="542544" y="862584"/>
                  </a:lnTo>
                  <a:lnTo>
                    <a:pt x="411480" y="752856"/>
                  </a:lnTo>
                  <a:lnTo>
                    <a:pt x="207264" y="868680"/>
                  </a:lnTo>
                  <a:lnTo>
                    <a:pt x="6096" y="667512"/>
                  </a:lnTo>
                  <a:lnTo>
                    <a:pt x="6096" y="423672"/>
                  </a:lnTo>
                  <a:lnTo>
                    <a:pt x="161544" y="262128"/>
                  </a:lnTo>
                  <a:lnTo>
                    <a:pt x="0" y="109728"/>
                  </a:lnTo>
                  <a:lnTo>
                    <a:pt x="88392" y="9144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" name="Freeform 9">
              <a:extLst>
                <a:ext uri="{FF2B5EF4-FFF2-40B4-BE49-F238E27FC236}">
                  <a16:creationId xmlns:a16="http://schemas.microsoft.com/office/drawing/2014/main" id="{D68B460D-C956-1C04-69B1-A63763A98579}"/>
                </a:ext>
              </a:extLst>
            </xdr:cNvPr>
            <xdr:cNvSpPr/>
          </xdr:nvSpPr>
          <xdr:spPr>
            <a:xfrm>
              <a:off x="-2630194" y="3391452"/>
              <a:ext cx="68862" cy="124076"/>
            </a:xfrm>
            <a:custGeom>
              <a:avLst/>
              <a:gdLst>
                <a:gd name="connsiteX0" fmla="*/ 0 w 338328"/>
                <a:gd name="connsiteY0" fmla="*/ 33528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03632 w 338328"/>
                <a:gd name="connsiteY10" fmla="*/ 6096 h 609600"/>
                <a:gd name="connsiteX11" fmla="*/ 0 w 338328"/>
                <a:gd name="connsiteY11" fmla="*/ 33528 h 609600"/>
                <a:gd name="connsiteX0" fmla="*/ 0 w 338328"/>
                <a:gd name="connsiteY0" fmla="*/ 33528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8288 w 338328"/>
                <a:gd name="connsiteY10" fmla="*/ 6096 h 609600"/>
                <a:gd name="connsiteX11" fmla="*/ 0 w 338328"/>
                <a:gd name="connsiteY11" fmla="*/ 33528 h 609600"/>
                <a:gd name="connsiteX0" fmla="*/ 0 w 338328"/>
                <a:gd name="connsiteY0" fmla="*/ 24384 h 609600"/>
                <a:gd name="connsiteX1" fmla="*/ 228600 w 338328"/>
                <a:gd name="connsiteY1" fmla="*/ 249936 h 609600"/>
                <a:gd name="connsiteX2" fmla="*/ 179832 w 338328"/>
                <a:gd name="connsiteY2" fmla="*/ 280416 h 609600"/>
                <a:gd name="connsiteX3" fmla="*/ 82296 w 338328"/>
                <a:gd name="connsiteY3" fmla="*/ 182880 h 609600"/>
                <a:gd name="connsiteX4" fmla="*/ 51816 w 338328"/>
                <a:gd name="connsiteY4" fmla="*/ 204216 h 609600"/>
                <a:gd name="connsiteX5" fmla="*/ 51816 w 338328"/>
                <a:gd name="connsiteY5" fmla="*/ 469392 h 609600"/>
                <a:gd name="connsiteX6" fmla="*/ 198120 w 338328"/>
                <a:gd name="connsiteY6" fmla="*/ 609600 h 609600"/>
                <a:gd name="connsiteX7" fmla="*/ 338328 w 338328"/>
                <a:gd name="connsiteY7" fmla="*/ 527304 h 609600"/>
                <a:gd name="connsiteX8" fmla="*/ 338328 w 338328"/>
                <a:gd name="connsiteY8" fmla="*/ 97536 h 609600"/>
                <a:gd name="connsiteX9" fmla="*/ 231648 w 338328"/>
                <a:gd name="connsiteY9" fmla="*/ 0 h 609600"/>
                <a:gd name="connsiteX10" fmla="*/ 18288 w 338328"/>
                <a:gd name="connsiteY10" fmla="*/ 6096 h 609600"/>
                <a:gd name="connsiteX11" fmla="*/ 0 w 338328"/>
                <a:gd name="connsiteY11" fmla="*/ 24384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38328" h="609600">
                  <a:moveTo>
                    <a:pt x="0" y="24384"/>
                  </a:moveTo>
                  <a:lnTo>
                    <a:pt x="228600" y="249936"/>
                  </a:lnTo>
                  <a:lnTo>
                    <a:pt x="179832" y="280416"/>
                  </a:lnTo>
                  <a:lnTo>
                    <a:pt x="82296" y="182880"/>
                  </a:lnTo>
                  <a:lnTo>
                    <a:pt x="51816" y="204216"/>
                  </a:lnTo>
                  <a:lnTo>
                    <a:pt x="51816" y="469392"/>
                  </a:lnTo>
                  <a:lnTo>
                    <a:pt x="198120" y="609600"/>
                  </a:lnTo>
                  <a:lnTo>
                    <a:pt x="338328" y="527304"/>
                  </a:lnTo>
                  <a:lnTo>
                    <a:pt x="338328" y="97536"/>
                  </a:lnTo>
                  <a:lnTo>
                    <a:pt x="231648" y="0"/>
                  </a:lnTo>
                  <a:lnTo>
                    <a:pt x="18288" y="6096"/>
                  </a:lnTo>
                  <a:lnTo>
                    <a:pt x="0" y="24384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4" name="Freeform 10">
              <a:extLst>
                <a:ext uri="{FF2B5EF4-FFF2-40B4-BE49-F238E27FC236}">
                  <a16:creationId xmlns:a16="http://schemas.microsoft.com/office/drawing/2014/main" id="{13F0F142-6296-3A52-E732-A7918FABC756}"/>
                </a:ext>
              </a:extLst>
            </xdr:cNvPr>
            <xdr:cNvSpPr/>
          </xdr:nvSpPr>
          <xdr:spPr>
            <a:xfrm>
              <a:off x="-2465793" y="3369738"/>
              <a:ext cx="161919" cy="173086"/>
            </a:xfrm>
            <a:custGeom>
              <a:avLst/>
              <a:gdLst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58496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76784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  <a:gd name="connsiteX0" fmla="*/ 0 w 795528"/>
                <a:gd name="connsiteY0" fmla="*/ 161544 h 850392"/>
                <a:gd name="connsiteX1" fmla="*/ 73152 w 795528"/>
                <a:gd name="connsiteY1" fmla="*/ 161544 h 850392"/>
                <a:gd name="connsiteX2" fmla="*/ 112776 w 795528"/>
                <a:gd name="connsiteY2" fmla="*/ 213360 h 850392"/>
                <a:gd name="connsiteX3" fmla="*/ 112776 w 795528"/>
                <a:gd name="connsiteY3" fmla="*/ 621792 h 850392"/>
                <a:gd name="connsiteX4" fmla="*/ 42672 w 795528"/>
                <a:gd name="connsiteY4" fmla="*/ 694944 h 850392"/>
                <a:gd name="connsiteX5" fmla="*/ 201168 w 795528"/>
                <a:gd name="connsiteY5" fmla="*/ 850392 h 850392"/>
                <a:gd name="connsiteX6" fmla="*/ 356616 w 795528"/>
                <a:gd name="connsiteY6" fmla="*/ 688848 h 850392"/>
                <a:gd name="connsiteX7" fmla="*/ 274320 w 795528"/>
                <a:gd name="connsiteY7" fmla="*/ 612648 h 850392"/>
                <a:gd name="connsiteX8" fmla="*/ 274320 w 795528"/>
                <a:gd name="connsiteY8" fmla="*/ 173736 h 850392"/>
                <a:gd name="connsiteX9" fmla="*/ 426720 w 795528"/>
                <a:gd name="connsiteY9" fmla="*/ 115824 h 850392"/>
                <a:gd name="connsiteX10" fmla="*/ 566928 w 795528"/>
                <a:gd name="connsiteY10" fmla="*/ 213360 h 850392"/>
                <a:gd name="connsiteX11" fmla="*/ 566928 w 795528"/>
                <a:gd name="connsiteY11" fmla="*/ 627888 h 850392"/>
                <a:gd name="connsiteX12" fmla="*/ 499872 w 795528"/>
                <a:gd name="connsiteY12" fmla="*/ 707136 h 850392"/>
                <a:gd name="connsiteX13" fmla="*/ 640080 w 795528"/>
                <a:gd name="connsiteY13" fmla="*/ 847344 h 850392"/>
                <a:gd name="connsiteX14" fmla="*/ 795528 w 795528"/>
                <a:gd name="connsiteY14" fmla="*/ 691896 h 850392"/>
                <a:gd name="connsiteX15" fmla="*/ 737616 w 795528"/>
                <a:gd name="connsiteY15" fmla="*/ 633984 h 850392"/>
                <a:gd name="connsiteX16" fmla="*/ 737616 w 795528"/>
                <a:gd name="connsiteY16" fmla="*/ 128016 h 850392"/>
                <a:gd name="connsiteX17" fmla="*/ 536448 w 795528"/>
                <a:gd name="connsiteY17" fmla="*/ 6096 h 850392"/>
                <a:gd name="connsiteX18" fmla="*/ 262128 w 795528"/>
                <a:gd name="connsiteY18" fmla="*/ 112776 h 850392"/>
                <a:gd name="connsiteX19" fmla="*/ 143256 w 795528"/>
                <a:gd name="connsiteY19" fmla="*/ 0 h 850392"/>
                <a:gd name="connsiteX20" fmla="*/ 0 w 795528"/>
                <a:gd name="connsiteY20" fmla="*/ 161544 h 8503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795528" h="850392">
                  <a:moveTo>
                    <a:pt x="0" y="161544"/>
                  </a:moveTo>
                  <a:lnTo>
                    <a:pt x="73152" y="161544"/>
                  </a:lnTo>
                  <a:lnTo>
                    <a:pt x="112776" y="213360"/>
                  </a:lnTo>
                  <a:lnTo>
                    <a:pt x="112776" y="621792"/>
                  </a:lnTo>
                  <a:lnTo>
                    <a:pt x="42672" y="694944"/>
                  </a:lnTo>
                  <a:lnTo>
                    <a:pt x="201168" y="850392"/>
                  </a:lnTo>
                  <a:lnTo>
                    <a:pt x="356616" y="688848"/>
                  </a:lnTo>
                  <a:lnTo>
                    <a:pt x="274320" y="612648"/>
                  </a:lnTo>
                  <a:lnTo>
                    <a:pt x="274320" y="173736"/>
                  </a:lnTo>
                  <a:lnTo>
                    <a:pt x="426720" y="115824"/>
                  </a:lnTo>
                  <a:lnTo>
                    <a:pt x="566928" y="213360"/>
                  </a:lnTo>
                  <a:lnTo>
                    <a:pt x="566928" y="627888"/>
                  </a:lnTo>
                  <a:lnTo>
                    <a:pt x="499872" y="707136"/>
                  </a:lnTo>
                  <a:lnTo>
                    <a:pt x="640080" y="847344"/>
                  </a:lnTo>
                  <a:lnTo>
                    <a:pt x="795528" y="691896"/>
                  </a:lnTo>
                  <a:lnTo>
                    <a:pt x="737616" y="633984"/>
                  </a:lnTo>
                  <a:lnTo>
                    <a:pt x="737616" y="128016"/>
                  </a:lnTo>
                  <a:lnTo>
                    <a:pt x="536448" y="6096"/>
                  </a:lnTo>
                  <a:lnTo>
                    <a:pt x="262128" y="112776"/>
                  </a:lnTo>
                  <a:lnTo>
                    <a:pt x="143256" y="0"/>
                  </a:lnTo>
                  <a:lnTo>
                    <a:pt x="0" y="161544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5" name="Freeform 11">
              <a:extLst>
                <a:ext uri="{FF2B5EF4-FFF2-40B4-BE49-F238E27FC236}">
                  <a16:creationId xmlns:a16="http://schemas.microsoft.com/office/drawing/2014/main" id="{9BD356B2-9294-68C1-2EE8-F5F408833E87}"/>
                </a:ext>
              </a:extLst>
            </xdr:cNvPr>
            <xdr:cNvSpPr/>
          </xdr:nvSpPr>
          <xdr:spPr>
            <a:xfrm>
              <a:off x="-2246799" y="3369934"/>
              <a:ext cx="130280" cy="251874"/>
            </a:xfrm>
            <a:custGeom>
              <a:avLst/>
              <a:gdLst>
                <a:gd name="connsiteX0" fmla="*/ 30480 w 640080"/>
                <a:gd name="connsiteY0" fmla="*/ 185928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24384 w 640080"/>
                <a:gd name="connsiteY17" fmla="*/ 643128 h 1237488"/>
                <a:gd name="connsiteX18" fmla="*/ 30480 w 640080"/>
                <a:gd name="connsiteY18" fmla="*/ 185928 h 1237488"/>
                <a:gd name="connsiteX0" fmla="*/ 6096 w 640080"/>
                <a:gd name="connsiteY0" fmla="*/ 179832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24384 w 640080"/>
                <a:gd name="connsiteY17" fmla="*/ 643128 h 1237488"/>
                <a:gd name="connsiteX18" fmla="*/ 6096 w 640080"/>
                <a:gd name="connsiteY18" fmla="*/ 179832 h 1237488"/>
                <a:gd name="connsiteX0" fmla="*/ 6096 w 640080"/>
                <a:gd name="connsiteY0" fmla="*/ 179832 h 1237488"/>
                <a:gd name="connsiteX1" fmla="*/ 438912 w 640080"/>
                <a:gd name="connsiteY1" fmla="*/ 0 h 1237488"/>
                <a:gd name="connsiteX2" fmla="*/ 640080 w 640080"/>
                <a:gd name="connsiteY2" fmla="*/ 195072 h 1237488"/>
                <a:gd name="connsiteX3" fmla="*/ 640080 w 640080"/>
                <a:gd name="connsiteY3" fmla="*/ 932688 h 1237488"/>
                <a:gd name="connsiteX4" fmla="*/ 576072 w 640080"/>
                <a:gd name="connsiteY4" fmla="*/ 1054608 h 1237488"/>
                <a:gd name="connsiteX5" fmla="*/ 515112 w 640080"/>
                <a:gd name="connsiteY5" fmla="*/ 1121664 h 1237488"/>
                <a:gd name="connsiteX6" fmla="*/ 387096 w 640080"/>
                <a:gd name="connsiteY6" fmla="*/ 1182624 h 1237488"/>
                <a:gd name="connsiteX7" fmla="*/ 268224 w 640080"/>
                <a:gd name="connsiteY7" fmla="*/ 1182624 h 1237488"/>
                <a:gd name="connsiteX8" fmla="*/ 158496 w 640080"/>
                <a:gd name="connsiteY8" fmla="*/ 1237488 h 1237488"/>
                <a:gd name="connsiteX9" fmla="*/ 0 w 640080"/>
                <a:gd name="connsiteY9" fmla="*/ 1133856 h 1237488"/>
                <a:gd name="connsiteX10" fmla="*/ 158496 w 640080"/>
                <a:gd name="connsiteY10" fmla="*/ 1042416 h 1237488"/>
                <a:gd name="connsiteX11" fmla="*/ 277368 w 640080"/>
                <a:gd name="connsiteY11" fmla="*/ 1109472 h 1237488"/>
                <a:gd name="connsiteX12" fmla="*/ 387096 w 640080"/>
                <a:gd name="connsiteY12" fmla="*/ 1109472 h 1237488"/>
                <a:gd name="connsiteX13" fmla="*/ 417576 w 640080"/>
                <a:gd name="connsiteY13" fmla="*/ 1057656 h 1237488"/>
                <a:gd name="connsiteX14" fmla="*/ 472440 w 640080"/>
                <a:gd name="connsiteY14" fmla="*/ 957072 h 1237488"/>
                <a:gd name="connsiteX15" fmla="*/ 472440 w 640080"/>
                <a:gd name="connsiteY15" fmla="*/ 746760 h 1237488"/>
                <a:gd name="connsiteX16" fmla="*/ 213360 w 640080"/>
                <a:gd name="connsiteY16" fmla="*/ 835152 h 1237488"/>
                <a:gd name="connsiteX17" fmla="*/ 9144 w 640080"/>
                <a:gd name="connsiteY17" fmla="*/ 643128 h 1237488"/>
                <a:gd name="connsiteX18" fmla="*/ 6096 w 640080"/>
                <a:gd name="connsiteY18" fmla="*/ 179832 h 12374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640080" h="1237488">
                  <a:moveTo>
                    <a:pt x="6096" y="179832"/>
                  </a:moveTo>
                  <a:lnTo>
                    <a:pt x="438912" y="0"/>
                  </a:lnTo>
                  <a:lnTo>
                    <a:pt x="640080" y="195072"/>
                  </a:lnTo>
                  <a:lnTo>
                    <a:pt x="640080" y="932688"/>
                  </a:lnTo>
                  <a:lnTo>
                    <a:pt x="576072" y="1054608"/>
                  </a:lnTo>
                  <a:lnTo>
                    <a:pt x="515112" y="1121664"/>
                  </a:lnTo>
                  <a:lnTo>
                    <a:pt x="387096" y="1182624"/>
                  </a:lnTo>
                  <a:lnTo>
                    <a:pt x="268224" y="1182624"/>
                  </a:lnTo>
                  <a:lnTo>
                    <a:pt x="158496" y="1237488"/>
                  </a:lnTo>
                  <a:lnTo>
                    <a:pt x="0" y="1133856"/>
                  </a:lnTo>
                  <a:lnTo>
                    <a:pt x="158496" y="1042416"/>
                  </a:lnTo>
                  <a:lnTo>
                    <a:pt x="277368" y="1109472"/>
                  </a:lnTo>
                  <a:lnTo>
                    <a:pt x="387096" y="1109472"/>
                  </a:lnTo>
                  <a:lnTo>
                    <a:pt x="417576" y="1057656"/>
                  </a:lnTo>
                  <a:lnTo>
                    <a:pt x="472440" y="957072"/>
                  </a:lnTo>
                  <a:lnTo>
                    <a:pt x="472440" y="746760"/>
                  </a:lnTo>
                  <a:lnTo>
                    <a:pt x="213360" y="835152"/>
                  </a:lnTo>
                  <a:lnTo>
                    <a:pt x="9144" y="643128"/>
                  </a:lnTo>
                  <a:lnTo>
                    <a:pt x="6096" y="179832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" name="Freeform 12">
              <a:extLst>
                <a:ext uri="{FF2B5EF4-FFF2-40B4-BE49-F238E27FC236}">
                  <a16:creationId xmlns:a16="http://schemas.microsoft.com/office/drawing/2014/main" id="{AA8DADD9-38D2-8EEA-A244-7924E88A2EA8}"/>
                </a:ext>
              </a:extLst>
            </xdr:cNvPr>
            <xdr:cNvSpPr/>
          </xdr:nvSpPr>
          <xdr:spPr>
            <a:xfrm>
              <a:off x="-2210817" y="3391452"/>
              <a:ext cx="58316" cy="127178"/>
            </a:xfrm>
            <a:custGeom>
              <a:avLst/>
              <a:gdLst>
                <a:gd name="connsiteX0" fmla="*/ 0 w 286512"/>
                <a:gd name="connsiteY0" fmla="*/ 57912 h 624840"/>
                <a:gd name="connsiteX1" fmla="*/ 137160 w 286512"/>
                <a:gd name="connsiteY1" fmla="*/ 0 h 624840"/>
                <a:gd name="connsiteX2" fmla="*/ 286512 w 286512"/>
                <a:gd name="connsiteY2" fmla="*/ 146304 h 624840"/>
                <a:gd name="connsiteX3" fmla="*/ 286512 w 286512"/>
                <a:gd name="connsiteY3" fmla="*/ 563880 h 624840"/>
                <a:gd name="connsiteX4" fmla="*/ 164592 w 286512"/>
                <a:gd name="connsiteY4" fmla="*/ 624840 h 624840"/>
                <a:gd name="connsiteX5" fmla="*/ 15240 w 286512"/>
                <a:gd name="connsiteY5" fmla="*/ 466344 h 624840"/>
                <a:gd name="connsiteX6" fmla="*/ 0 w 286512"/>
                <a:gd name="connsiteY6" fmla="*/ 57912 h 6248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86512" h="624840">
                  <a:moveTo>
                    <a:pt x="0" y="57912"/>
                  </a:moveTo>
                  <a:lnTo>
                    <a:pt x="137160" y="0"/>
                  </a:lnTo>
                  <a:lnTo>
                    <a:pt x="286512" y="146304"/>
                  </a:lnTo>
                  <a:lnTo>
                    <a:pt x="286512" y="563880"/>
                  </a:lnTo>
                  <a:lnTo>
                    <a:pt x="164592" y="624840"/>
                  </a:lnTo>
                  <a:lnTo>
                    <a:pt x="15240" y="466344"/>
                  </a:lnTo>
                  <a:lnTo>
                    <a:pt x="0" y="57912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" name="Freeform 13">
              <a:extLst>
                <a:ext uri="{FF2B5EF4-FFF2-40B4-BE49-F238E27FC236}">
                  <a16:creationId xmlns:a16="http://schemas.microsoft.com/office/drawing/2014/main" id="{FAAAD21F-5A45-3493-FF97-EDFE22E4F917}"/>
                </a:ext>
              </a:extLst>
            </xdr:cNvPr>
            <xdr:cNvSpPr/>
          </xdr:nvSpPr>
          <xdr:spPr>
            <a:xfrm>
              <a:off x="-2016017" y="3339960"/>
              <a:ext cx="137724" cy="195420"/>
            </a:xfrm>
            <a:custGeom>
              <a:avLst/>
              <a:gdLst>
                <a:gd name="connsiteX0" fmla="*/ 0 w 676656"/>
                <a:gd name="connsiteY0" fmla="*/ 0 h 960120"/>
                <a:gd name="connsiteX1" fmla="*/ 676656 w 676656"/>
                <a:gd name="connsiteY1" fmla="*/ 0 h 960120"/>
                <a:gd name="connsiteX2" fmla="*/ 676656 w 676656"/>
                <a:gd name="connsiteY2" fmla="*/ 240792 h 960120"/>
                <a:gd name="connsiteX3" fmla="*/ 475488 w 676656"/>
                <a:gd name="connsiteY3" fmla="*/ 240792 h 960120"/>
                <a:gd name="connsiteX4" fmla="*/ 475488 w 676656"/>
                <a:gd name="connsiteY4" fmla="*/ 960120 h 960120"/>
                <a:gd name="connsiteX5" fmla="*/ 195072 w 676656"/>
                <a:gd name="connsiteY5" fmla="*/ 960120 h 960120"/>
                <a:gd name="connsiteX6" fmla="*/ 195072 w 676656"/>
                <a:gd name="connsiteY6" fmla="*/ 237744 h 960120"/>
                <a:gd name="connsiteX7" fmla="*/ 3048 w 676656"/>
                <a:gd name="connsiteY7" fmla="*/ 237744 h 960120"/>
                <a:gd name="connsiteX8" fmla="*/ 0 w 676656"/>
                <a:gd name="connsiteY8" fmla="*/ 0 h 9601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76656" h="960120">
                  <a:moveTo>
                    <a:pt x="0" y="0"/>
                  </a:moveTo>
                  <a:lnTo>
                    <a:pt x="676656" y="0"/>
                  </a:lnTo>
                  <a:lnTo>
                    <a:pt x="676656" y="240792"/>
                  </a:lnTo>
                  <a:lnTo>
                    <a:pt x="475488" y="240792"/>
                  </a:lnTo>
                  <a:lnTo>
                    <a:pt x="475488" y="960120"/>
                  </a:lnTo>
                  <a:lnTo>
                    <a:pt x="195072" y="960120"/>
                  </a:lnTo>
                  <a:lnTo>
                    <a:pt x="195072" y="237744"/>
                  </a:lnTo>
                  <a:lnTo>
                    <a:pt x="3048" y="23774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8" name="Freeform 18">
              <a:extLst>
                <a:ext uri="{FF2B5EF4-FFF2-40B4-BE49-F238E27FC236}">
                  <a16:creationId xmlns:a16="http://schemas.microsoft.com/office/drawing/2014/main" id="{838267AD-BBC8-1B51-0C54-0413B23F43A4}"/>
                </a:ext>
              </a:extLst>
            </xdr:cNvPr>
            <xdr:cNvSpPr/>
          </xdr:nvSpPr>
          <xdr:spPr>
            <a:xfrm>
              <a:off x="-1476629" y="3339021"/>
              <a:ext cx="137724" cy="195420"/>
            </a:xfrm>
            <a:custGeom>
              <a:avLst/>
              <a:gdLst>
                <a:gd name="connsiteX0" fmla="*/ 0 w 676656"/>
                <a:gd name="connsiteY0" fmla="*/ 0 h 960120"/>
                <a:gd name="connsiteX1" fmla="*/ 676656 w 676656"/>
                <a:gd name="connsiteY1" fmla="*/ 0 h 960120"/>
                <a:gd name="connsiteX2" fmla="*/ 676656 w 676656"/>
                <a:gd name="connsiteY2" fmla="*/ 240792 h 960120"/>
                <a:gd name="connsiteX3" fmla="*/ 475488 w 676656"/>
                <a:gd name="connsiteY3" fmla="*/ 240792 h 960120"/>
                <a:gd name="connsiteX4" fmla="*/ 475488 w 676656"/>
                <a:gd name="connsiteY4" fmla="*/ 960120 h 960120"/>
                <a:gd name="connsiteX5" fmla="*/ 195072 w 676656"/>
                <a:gd name="connsiteY5" fmla="*/ 960120 h 960120"/>
                <a:gd name="connsiteX6" fmla="*/ 195072 w 676656"/>
                <a:gd name="connsiteY6" fmla="*/ 237744 h 960120"/>
                <a:gd name="connsiteX7" fmla="*/ 3048 w 676656"/>
                <a:gd name="connsiteY7" fmla="*/ 237744 h 960120"/>
                <a:gd name="connsiteX8" fmla="*/ 0 w 676656"/>
                <a:gd name="connsiteY8" fmla="*/ 0 h 9601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76656" h="960120">
                  <a:moveTo>
                    <a:pt x="0" y="0"/>
                  </a:moveTo>
                  <a:lnTo>
                    <a:pt x="676656" y="0"/>
                  </a:lnTo>
                  <a:lnTo>
                    <a:pt x="676656" y="240792"/>
                  </a:lnTo>
                  <a:lnTo>
                    <a:pt x="475488" y="240792"/>
                  </a:lnTo>
                  <a:lnTo>
                    <a:pt x="475488" y="960120"/>
                  </a:lnTo>
                  <a:lnTo>
                    <a:pt x="195072" y="960120"/>
                  </a:lnTo>
                  <a:lnTo>
                    <a:pt x="195072" y="237744"/>
                  </a:lnTo>
                  <a:lnTo>
                    <a:pt x="3048" y="23774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FB5ECEDE-A0FA-1D6C-C304-A03225B74263}"/>
                </a:ext>
              </a:extLst>
            </xdr:cNvPr>
            <xdr:cNvSpPr/>
          </xdr:nvSpPr>
          <xdr:spPr>
            <a:xfrm>
              <a:off x="-1326465" y="3338227"/>
              <a:ext cx="61263" cy="199715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7449ED18-F139-0549-9659-DD3A97CE5197}"/>
                </a:ext>
              </a:extLst>
            </xdr:cNvPr>
            <xdr:cNvSpPr/>
          </xdr:nvSpPr>
          <xdr:spPr>
            <a:xfrm>
              <a:off x="-1222552" y="3338227"/>
              <a:ext cx="61263" cy="199715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8ACED40B-15AE-85C8-3001-C61D9C68C7B8}"/>
                </a:ext>
              </a:extLst>
            </xdr:cNvPr>
            <xdr:cNvSpPr/>
          </xdr:nvSpPr>
          <xdr:spPr>
            <a:xfrm>
              <a:off x="-1274509" y="3414736"/>
              <a:ext cx="61263" cy="43991"/>
            </a:xfrm>
            <a:prstGeom prst="rect">
              <a:avLst/>
            </a:prstGeom>
            <a:solidFill>
              <a:schemeClr val="accent6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grpSp>
          <xdr:nvGrpSpPr>
            <xdr:cNvPr id="22" name="Group 21">
              <a:extLst>
                <a:ext uri="{FF2B5EF4-FFF2-40B4-BE49-F238E27FC236}">
                  <a16:creationId xmlns:a16="http://schemas.microsoft.com/office/drawing/2014/main" id="{C0CEA0AB-B965-6E36-CCE8-B108772E2C78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-2632874" y="3112990"/>
              <a:ext cx="311910" cy="184253"/>
              <a:chOff x="1178011" y="392995"/>
              <a:chExt cx="10352959" cy="6115744"/>
            </a:xfrm>
          </xdr:grpSpPr>
          <xdr:sp macro="" textlink="">
            <xdr:nvSpPr>
              <xdr:cNvPr id="25" name="Freeform 23">
                <a:extLst>
                  <a:ext uri="{FF2B5EF4-FFF2-40B4-BE49-F238E27FC236}">
                    <a16:creationId xmlns:a16="http://schemas.microsoft.com/office/drawing/2014/main" id="{D4C931BE-0C4C-7595-A2EE-3B7ECE3131E0}"/>
                  </a:ext>
                </a:extLst>
              </xdr:cNvPr>
              <xdr:cNvSpPr/>
            </xdr:nvSpPr>
            <xdr:spPr>
              <a:xfrm>
                <a:off x="1178011" y="392995"/>
                <a:ext cx="10352959" cy="6115744"/>
              </a:xfrm>
              <a:custGeom>
                <a:avLst/>
                <a:gdLst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59906 w 5078345"/>
                  <a:gd name="connsiteY27" fmla="*/ 315722 h 2927868"/>
                  <a:gd name="connsiteX28" fmla="*/ 1280756 w 5078345"/>
                  <a:gd name="connsiteY28" fmla="*/ 991842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59906 w 5078345"/>
                  <a:gd name="connsiteY27" fmla="*/ 315722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15228 w 5078345"/>
                  <a:gd name="connsiteY27" fmla="*/ 336571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10593 h 2927868"/>
                  <a:gd name="connsiteX1" fmla="*/ 0 w 5078345"/>
                  <a:gd name="connsiteY1" fmla="*/ 807174 h 2927868"/>
                  <a:gd name="connsiteX2" fmla="*/ 32764 w 5078345"/>
                  <a:gd name="connsiteY2" fmla="*/ 2049210 h 2927868"/>
                  <a:gd name="connsiteX3" fmla="*/ 518259 w 5078345"/>
                  <a:gd name="connsiteY3" fmla="*/ 2210049 h 2927868"/>
                  <a:gd name="connsiteX4" fmla="*/ 908443 w 5078345"/>
                  <a:gd name="connsiteY4" fmla="*/ 1849650 h 2927868"/>
                  <a:gd name="connsiteX5" fmla="*/ 1218207 w 5078345"/>
                  <a:gd name="connsiteY5" fmla="*/ 1807951 h 2927868"/>
                  <a:gd name="connsiteX6" fmla="*/ 2466199 w 5078345"/>
                  <a:gd name="connsiteY6" fmla="*/ 2558533 h 2927868"/>
                  <a:gd name="connsiteX7" fmla="*/ 3249545 w 5078345"/>
                  <a:gd name="connsiteY7" fmla="*/ 2927868 h 2927868"/>
                  <a:gd name="connsiteX8" fmla="*/ 3431234 w 5078345"/>
                  <a:gd name="connsiteY8" fmla="*/ 2883190 h 2927868"/>
                  <a:gd name="connsiteX9" fmla="*/ 3869074 w 5078345"/>
                  <a:gd name="connsiteY9" fmla="*/ 2719372 h 2927868"/>
                  <a:gd name="connsiteX10" fmla="*/ 4357548 w 5078345"/>
                  <a:gd name="connsiteY10" fmla="*/ 2424501 h 2927868"/>
                  <a:gd name="connsiteX11" fmla="*/ 5012818 w 5078345"/>
                  <a:gd name="connsiteY11" fmla="*/ 1885392 h 2927868"/>
                  <a:gd name="connsiteX12" fmla="*/ 5048560 w 5078345"/>
                  <a:gd name="connsiteY12" fmla="*/ 1575628 h 2927868"/>
                  <a:gd name="connsiteX13" fmla="*/ 5078345 w 5078345"/>
                  <a:gd name="connsiteY13" fmla="*/ 1522015 h 2927868"/>
                  <a:gd name="connsiteX14" fmla="*/ 5057496 w 5078345"/>
                  <a:gd name="connsiteY14" fmla="*/ 896529 h 2927868"/>
                  <a:gd name="connsiteX15" fmla="*/ 4738796 w 5078345"/>
                  <a:gd name="connsiteY15" fmla="*/ 366356 h 2927868"/>
                  <a:gd name="connsiteX16" fmla="*/ 4443924 w 5078345"/>
                  <a:gd name="connsiteY16" fmla="*/ 139990 h 2927868"/>
                  <a:gd name="connsiteX17" fmla="*/ 4408182 w 5078345"/>
                  <a:gd name="connsiteY17" fmla="*/ 163818 h 2927868"/>
                  <a:gd name="connsiteX18" fmla="*/ 4363505 w 5078345"/>
                  <a:gd name="connsiteY18" fmla="*/ 357421 h 2927868"/>
                  <a:gd name="connsiteX19" fmla="*/ 4357548 w 5078345"/>
                  <a:gd name="connsiteY19" fmla="*/ 419969 h 2927868"/>
                  <a:gd name="connsiteX20" fmla="*/ 4372440 w 5078345"/>
                  <a:gd name="connsiteY20" fmla="*/ 661228 h 2927868"/>
                  <a:gd name="connsiteX21" fmla="*/ 4080547 w 5078345"/>
                  <a:gd name="connsiteY21" fmla="*/ 274023 h 2927868"/>
                  <a:gd name="connsiteX22" fmla="*/ 3630794 w 5078345"/>
                  <a:gd name="connsiteY22" fmla="*/ 0 h 2927868"/>
                  <a:gd name="connsiteX23" fmla="*/ 3052964 w 5078345"/>
                  <a:gd name="connsiteY23" fmla="*/ 38721 h 2927868"/>
                  <a:gd name="connsiteX24" fmla="*/ 2296425 w 5078345"/>
                  <a:gd name="connsiteY24" fmla="*/ 411034 h 2927868"/>
                  <a:gd name="connsiteX25" fmla="*/ 2186220 w 5078345"/>
                  <a:gd name="connsiteY25" fmla="*/ 315722 h 2927868"/>
                  <a:gd name="connsiteX26" fmla="*/ 1712638 w 5078345"/>
                  <a:gd name="connsiteY26" fmla="*/ 41700 h 2927868"/>
                  <a:gd name="connsiteX27" fmla="*/ 1215228 w 5078345"/>
                  <a:gd name="connsiteY27" fmla="*/ 309765 h 2927868"/>
                  <a:gd name="connsiteX28" fmla="*/ 1245014 w 5078345"/>
                  <a:gd name="connsiteY28" fmla="*/ 968014 h 2927868"/>
                  <a:gd name="connsiteX29" fmla="*/ 1167573 w 5078345"/>
                  <a:gd name="connsiteY29" fmla="*/ 1113960 h 2927868"/>
                  <a:gd name="connsiteX30" fmla="*/ 402098 w 5078345"/>
                  <a:gd name="connsiteY30" fmla="*/ 610593 h 2927868"/>
                  <a:gd name="connsiteX0" fmla="*/ 402098 w 5078345"/>
                  <a:gd name="connsiteY0" fmla="*/ 622507 h 2939782"/>
                  <a:gd name="connsiteX1" fmla="*/ 0 w 5078345"/>
                  <a:gd name="connsiteY1" fmla="*/ 819088 h 2939782"/>
                  <a:gd name="connsiteX2" fmla="*/ 32764 w 5078345"/>
                  <a:gd name="connsiteY2" fmla="*/ 2061124 h 2939782"/>
                  <a:gd name="connsiteX3" fmla="*/ 518259 w 5078345"/>
                  <a:gd name="connsiteY3" fmla="*/ 2221963 h 2939782"/>
                  <a:gd name="connsiteX4" fmla="*/ 908443 w 5078345"/>
                  <a:gd name="connsiteY4" fmla="*/ 1861564 h 2939782"/>
                  <a:gd name="connsiteX5" fmla="*/ 1218207 w 5078345"/>
                  <a:gd name="connsiteY5" fmla="*/ 1819865 h 2939782"/>
                  <a:gd name="connsiteX6" fmla="*/ 2466199 w 5078345"/>
                  <a:gd name="connsiteY6" fmla="*/ 2570447 h 2939782"/>
                  <a:gd name="connsiteX7" fmla="*/ 3249545 w 5078345"/>
                  <a:gd name="connsiteY7" fmla="*/ 2939782 h 2939782"/>
                  <a:gd name="connsiteX8" fmla="*/ 3431234 w 5078345"/>
                  <a:gd name="connsiteY8" fmla="*/ 2895104 h 2939782"/>
                  <a:gd name="connsiteX9" fmla="*/ 3869074 w 5078345"/>
                  <a:gd name="connsiteY9" fmla="*/ 2731286 h 2939782"/>
                  <a:gd name="connsiteX10" fmla="*/ 4357548 w 5078345"/>
                  <a:gd name="connsiteY10" fmla="*/ 2436415 h 2939782"/>
                  <a:gd name="connsiteX11" fmla="*/ 5012818 w 5078345"/>
                  <a:gd name="connsiteY11" fmla="*/ 1897306 h 2939782"/>
                  <a:gd name="connsiteX12" fmla="*/ 5048560 w 5078345"/>
                  <a:gd name="connsiteY12" fmla="*/ 1587542 h 2939782"/>
                  <a:gd name="connsiteX13" fmla="*/ 5078345 w 5078345"/>
                  <a:gd name="connsiteY13" fmla="*/ 1533929 h 2939782"/>
                  <a:gd name="connsiteX14" fmla="*/ 5057496 w 5078345"/>
                  <a:gd name="connsiteY14" fmla="*/ 908443 h 2939782"/>
                  <a:gd name="connsiteX15" fmla="*/ 4738796 w 5078345"/>
                  <a:gd name="connsiteY15" fmla="*/ 378270 h 2939782"/>
                  <a:gd name="connsiteX16" fmla="*/ 4443924 w 5078345"/>
                  <a:gd name="connsiteY16" fmla="*/ 151904 h 2939782"/>
                  <a:gd name="connsiteX17" fmla="*/ 4408182 w 5078345"/>
                  <a:gd name="connsiteY17" fmla="*/ 175732 h 2939782"/>
                  <a:gd name="connsiteX18" fmla="*/ 4363505 w 5078345"/>
                  <a:gd name="connsiteY18" fmla="*/ 369335 h 2939782"/>
                  <a:gd name="connsiteX19" fmla="*/ 4357548 w 5078345"/>
                  <a:gd name="connsiteY19" fmla="*/ 431883 h 2939782"/>
                  <a:gd name="connsiteX20" fmla="*/ 4372440 w 5078345"/>
                  <a:gd name="connsiteY20" fmla="*/ 673142 h 2939782"/>
                  <a:gd name="connsiteX21" fmla="*/ 4080547 w 5078345"/>
                  <a:gd name="connsiteY21" fmla="*/ 285937 h 2939782"/>
                  <a:gd name="connsiteX22" fmla="*/ 3630794 w 5078345"/>
                  <a:gd name="connsiteY22" fmla="*/ 11914 h 2939782"/>
                  <a:gd name="connsiteX23" fmla="*/ 3052964 w 5078345"/>
                  <a:gd name="connsiteY23" fmla="*/ 50635 h 2939782"/>
                  <a:gd name="connsiteX24" fmla="*/ 2296425 w 5078345"/>
                  <a:gd name="connsiteY24" fmla="*/ 422948 h 2939782"/>
                  <a:gd name="connsiteX25" fmla="*/ 2186220 w 5078345"/>
                  <a:gd name="connsiteY25" fmla="*/ 327636 h 2939782"/>
                  <a:gd name="connsiteX26" fmla="*/ 1697746 w 5078345"/>
                  <a:gd name="connsiteY26" fmla="*/ 0 h 2939782"/>
                  <a:gd name="connsiteX27" fmla="*/ 1215228 w 5078345"/>
                  <a:gd name="connsiteY27" fmla="*/ 321679 h 2939782"/>
                  <a:gd name="connsiteX28" fmla="*/ 1245014 w 5078345"/>
                  <a:gd name="connsiteY28" fmla="*/ 979928 h 2939782"/>
                  <a:gd name="connsiteX29" fmla="*/ 1167573 w 5078345"/>
                  <a:gd name="connsiteY29" fmla="*/ 1125874 h 2939782"/>
                  <a:gd name="connsiteX30" fmla="*/ 402098 w 5078345"/>
                  <a:gd name="connsiteY30" fmla="*/ 622507 h 2939782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52964 w 5078345"/>
                  <a:gd name="connsiteY23" fmla="*/ 83398 h 2972545"/>
                  <a:gd name="connsiteX24" fmla="*/ 2296425 w 5078345"/>
                  <a:gd name="connsiteY24" fmla="*/ 455711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52964 w 5078345"/>
                  <a:gd name="connsiteY23" fmla="*/ 83398 h 2972545"/>
                  <a:gd name="connsiteX24" fmla="*/ 2296425 w 5078345"/>
                  <a:gd name="connsiteY24" fmla="*/ 437840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78345"/>
                  <a:gd name="connsiteY0" fmla="*/ 655270 h 2972545"/>
                  <a:gd name="connsiteX1" fmla="*/ 0 w 5078345"/>
                  <a:gd name="connsiteY1" fmla="*/ 851851 h 2972545"/>
                  <a:gd name="connsiteX2" fmla="*/ 32764 w 5078345"/>
                  <a:gd name="connsiteY2" fmla="*/ 2093887 h 2972545"/>
                  <a:gd name="connsiteX3" fmla="*/ 518259 w 5078345"/>
                  <a:gd name="connsiteY3" fmla="*/ 2254726 h 2972545"/>
                  <a:gd name="connsiteX4" fmla="*/ 908443 w 5078345"/>
                  <a:gd name="connsiteY4" fmla="*/ 1894327 h 2972545"/>
                  <a:gd name="connsiteX5" fmla="*/ 1218207 w 5078345"/>
                  <a:gd name="connsiteY5" fmla="*/ 1852628 h 2972545"/>
                  <a:gd name="connsiteX6" fmla="*/ 2466199 w 5078345"/>
                  <a:gd name="connsiteY6" fmla="*/ 2603210 h 2972545"/>
                  <a:gd name="connsiteX7" fmla="*/ 3249545 w 5078345"/>
                  <a:gd name="connsiteY7" fmla="*/ 2972545 h 2972545"/>
                  <a:gd name="connsiteX8" fmla="*/ 3431234 w 5078345"/>
                  <a:gd name="connsiteY8" fmla="*/ 2927867 h 2972545"/>
                  <a:gd name="connsiteX9" fmla="*/ 3869074 w 5078345"/>
                  <a:gd name="connsiteY9" fmla="*/ 2764049 h 2972545"/>
                  <a:gd name="connsiteX10" fmla="*/ 4357548 w 5078345"/>
                  <a:gd name="connsiteY10" fmla="*/ 2469178 h 2972545"/>
                  <a:gd name="connsiteX11" fmla="*/ 5012818 w 5078345"/>
                  <a:gd name="connsiteY11" fmla="*/ 1930069 h 2972545"/>
                  <a:gd name="connsiteX12" fmla="*/ 5048560 w 5078345"/>
                  <a:gd name="connsiteY12" fmla="*/ 1620305 h 2972545"/>
                  <a:gd name="connsiteX13" fmla="*/ 5078345 w 5078345"/>
                  <a:gd name="connsiteY13" fmla="*/ 1566692 h 2972545"/>
                  <a:gd name="connsiteX14" fmla="*/ 5057496 w 5078345"/>
                  <a:gd name="connsiteY14" fmla="*/ 941206 h 2972545"/>
                  <a:gd name="connsiteX15" fmla="*/ 4738796 w 5078345"/>
                  <a:gd name="connsiteY15" fmla="*/ 411033 h 2972545"/>
                  <a:gd name="connsiteX16" fmla="*/ 4443924 w 5078345"/>
                  <a:gd name="connsiteY16" fmla="*/ 184667 h 2972545"/>
                  <a:gd name="connsiteX17" fmla="*/ 4408182 w 5078345"/>
                  <a:gd name="connsiteY17" fmla="*/ 208495 h 2972545"/>
                  <a:gd name="connsiteX18" fmla="*/ 4363505 w 5078345"/>
                  <a:gd name="connsiteY18" fmla="*/ 402098 h 2972545"/>
                  <a:gd name="connsiteX19" fmla="*/ 4357548 w 5078345"/>
                  <a:gd name="connsiteY19" fmla="*/ 464646 h 2972545"/>
                  <a:gd name="connsiteX20" fmla="*/ 4372440 w 5078345"/>
                  <a:gd name="connsiteY20" fmla="*/ 705905 h 2972545"/>
                  <a:gd name="connsiteX21" fmla="*/ 4080547 w 5078345"/>
                  <a:gd name="connsiteY21" fmla="*/ 318700 h 2972545"/>
                  <a:gd name="connsiteX22" fmla="*/ 3630794 w 5078345"/>
                  <a:gd name="connsiteY22" fmla="*/ 44677 h 2972545"/>
                  <a:gd name="connsiteX23" fmla="*/ 3049986 w 5078345"/>
                  <a:gd name="connsiteY23" fmla="*/ 74463 h 2972545"/>
                  <a:gd name="connsiteX24" fmla="*/ 2296425 w 5078345"/>
                  <a:gd name="connsiteY24" fmla="*/ 437840 h 2972545"/>
                  <a:gd name="connsiteX25" fmla="*/ 2186220 w 5078345"/>
                  <a:gd name="connsiteY25" fmla="*/ 360399 h 2972545"/>
                  <a:gd name="connsiteX26" fmla="*/ 1709660 w 5078345"/>
                  <a:gd name="connsiteY26" fmla="*/ 0 h 2972545"/>
                  <a:gd name="connsiteX27" fmla="*/ 1215228 w 5078345"/>
                  <a:gd name="connsiteY27" fmla="*/ 354442 h 2972545"/>
                  <a:gd name="connsiteX28" fmla="*/ 1245014 w 5078345"/>
                  <a:gd name="connsiteY28" fmla="*/ 1012691 h 2972545"/>
                  <a:gd name="connsiteX29" fmla="*/ 1167573 w 5078345"/>
                  <a:gd name="connsiteY29" fmla="*/ 1158637 h 2972545"/>
                  <a:gd name="connsiteX30" fmla="*/ 402098 w 5078345"/>
                  <a:gd name="connsiteY30" fmla="*/ 655270 h 2972545"/>
                  <a:gd name="connsiteX0" fmla="*/ 402098 w 5057496"/>
                  <a:gd name="connsiteY0" fmla="*/ 655270 h 2972545"/>
                  <a:gd name="connsiteX1" fmla="*/ 0 w 5057496"/>
                  <a:gd name="connsiteY1" fmla="*/ 851851 h 2972545"/>
                  <a:gd name="connsiteX2" fmla="*/ 32764 w 5057496"/>
                  <a:gd name="connsiteY2" fmla="*/ 2093887 h 2972545"/>
                  <a:gd name="connsiteX3" fmla="*/ 518259 w 5057496"/>
                  <a:gd name="connsiteY3" fmla="*/ 2254726 h 2972545"/>
                  <a:gd name="connsiteX4" fmla="*/ 908443 w 5057496"/>
                  <a:gd name="connsiteY4" fmla="*/ 1894327 h 2972545"/>
                  <a:gd name="connsiteX5" fmla="*/ 1218207 w 5057496"/>
                  <a:gd name="connsiteY5" fmla="*/ 1852628 h 2972545"/>
                  <a:gd name="connsiteX6" fmla="*/ 2466199 w 5057496"/>
                  <a:gd name="connsiteY6" fmla="*/ 2603210 h 2972545"/>
                  <a:gd name="connsiteX7" fmla="*/ 3249545 w 5057496"/>
                  <a:gd name="connsiteY7" fmla="*/ 2972545 h 2972545"/>
                  <a:gd name="connsiteX8" fmla="*/ 3431234 w 5057496"/>
                  <a:gd name="connsiteY8" fmla="*/ 2927867 h 2972545"/>
                  <a:gd name="connsiteX9" fmla="*/ 3869074 w 5057496"/>
                  <a:gd name="connsiteY9" fmla="*/ 2764049 h 2972545"/>
                  <a:gd name="connsiteX10" fmla="*/ 4357548 w 5057496"/>
                  <a:gd name="connsiteY10" fmla="*/ 2469178 h 2972545"/>
                  <a:gd name="connsiteX11" fmla="*/ 5012818 w 5057496"/>
                  <a:gd name="connsiteY11" fmla="*/ 1930069 h 2972545"/>
                  <a:gd name="connsiteX12" fmla="*/ 5048560 w 5057496"/>
                  <a:gd name="connsiteY12" fmla="*/ 1620305 h 2972545"/>
                  <a:gd name="connsiteX13" fmla="*/ 5057496 w 5057496"/>
                  <a:gd name="connsiteY13" fmla="*/ 941206 h 2972545"/>
                  <a:gd name="connsiteX14" fmla="*/ 4738796 w 5057496"/>
                  <a:gd name="connsiteY14" fmla="*/ 411033 h 2972545"/>
                  <a:gd name="connsiteX15" fmla="*/ 4443924 w 5057496"/>
                  <a:gd name="connsiteY15" fmla="*/ 184667 h 2972545"/>
                  <a:gd name="connsiteX16" fmla="*/ 4408182 w 5057496"/>
                  <a:gd name="connsiteY16" fmla="*/ 208495 h 2972545"/>
                  <a:gd name="connsiteX17" fmla="*/ 4363505 w 5057496"/>
                  <a:gd name="connsiteY17" fmla="*/ 402098 h 2972545"/>
                  <a:gd name="connsiteX18" fmla="*/ 4357548 w 5057496"/>
                  <a:gd name="connsiteY18" fmla="*/ 464646 h 2972545"/>
                  <a:gd name="connsiteX19" fmla="*/ 4372440 w 5057496"/>
                  <a:gd name="connsiteY19" fmla="*/ 705905 h 2972545"/>
                  <a:gd name="connsiteX20" fmla="*/ 4080547 w 5057496"/>
                  <a:gd name="connsiteY20" fmla="*/ 318700 h 2972545"/>
                  <a:gd name="connsiteX21" fmla="*/ 3630794 w 5057496"/>
                  <a:gd name="connsiteY21" fmla="*/ 44677 h 2972545"/>
                  <a:gd name="connsiteX22" fmla="*/ 3049986 w 5057496"/>
                  <a:gd name="connsiteY22" fmla="*/ 74463 h 2972545"/>
                  <a:gd name="connsiteX23" fmla="*/ 2296425 w 5057496"/>
                  <a:gd name="connsiteY23" fmla="*/ 437840 h 2972545"/>
                  <a:gd name="connsiteX24" fmla="*/ 2186220 w 5057496"/>
                  <a:gd name="connsiteY24" fmla="*/ 360399 h 2972545"/>
                  <a:gd name="connsiteX25" fmla="*/ 1709660 w 5057496"/>
                  <a:gd name="connsiteY25" fmla="*/ 0 h 2972545"/>
                  <a:gd name="connsiteX26" fmla="*/ 1215228 w 5057496"/>
                  <a:gd name="connsiteY26" fmla="*/ 354442 h 2972545"/>
                  <a:gd name="connsiteX27" fmla="*/ 1245014 w 5057496"/>
                  <a:gd name="connsiteY27" fmla="*/ 1012691 h 2972545"/>
                  <a:gd name="connsiteX28" fmla="*/ 1167573 w 5057496"/>
                  <a:gd name="connsiteY28" fmla="*/ 1158637 h 2972545"/>
                  <a:gd name="connsiteX29" fmla="*/ 402098 w 5057496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12818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57496 w 5099195"/>
                  <a:gd name="connsiteY13" fmla="*/ 941206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12818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469178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9074 w 5099195"/>
                  <a:gd name="connsiteY9" fmla="*/ 2764049 h 2972545"/>
                  <a:gd name="connsiteX10" fmla="*/ 4357548 w 5099195"/>
                  <a:gd name="connsiteY10" fmla="*/ 2510877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72545"/>
                  <a:gd name="connsiteX1" fmla="*/ 0 w 5099195"/>
                  <a:gd name="connsiteY1" fmla="*/ 851851 h 2972545"/>
                  <a:gd name="connsiteX2" fmla="*/ 32764 w 5099195"/>
                  <a:gd name="connsiteY2" fmla="*/ 2093887 h 2972545"/>
                  <a:gd name="connsiteX3" fmla="*/ 518259 w 5099195"/>
                  <a:gd name="connsiteY3" fmla="*/ 2254726 h 2972545"/>
                  <a:gd name="connsiteX4" fmla="*/ 908443 w 5099195"/>
                  <a:gd name="connsiteY4" fmla="*/ 1894327 h 2972545"/>
                  <a:gd name="connsiteX5" fmla="*/ 1218207 w 5099195"/>
                  <a:gd name="connsiteY5" fmla="*/ 1852628 h 2972545"/>
                  <a:gd name="connsiteX6" fmla="*/ 2466199 w 5099195"/>
                  <a:gd name="connsiteY6" fmla="*/ 2603210 h 2972545"/>
                  <a:gd name="connsiteX7" fmla="*/ 3249545 w 5099195"/>
                  <a:gd name="connsiteY7" fmla="*/ 2972545 h 2972545"/>
                  <a:gd name="connsiteX8" fmla="*/ 3431234 w 5099195"/>
                  <a:gd name="connsiteY8" fmla="*/ 2927867 h 2972545"/>
                  <a:gd name="connsiteX9" fmla="*/ 3860139 w 5099195"/>
                  <a:gd name="connsiteY9" fmla="*/ 2781920 h 2972545"/>
                  <a:gd name="connsiteX10" fmla="*/ 4357548 w 5099195"/>
                  <a:gd name="connsiteY10" fmla="*/ 2510877 h 2972545"/>
                  <a:gd name="connsiteX11" fmla="*/ 5039624 w 5099195"/>
                  <a:gd name="connsiteY11" fmla="*/ 1930069 h 2972545"/>
                  <a:gd name="connsiteX12" fmla="*/ 5099195 w 5099195"/>
                  <a:gd name="connsiteY12" fmla="*/ 1623283 h 2972545"/>
                  <a:gd name="connsiteX13" fmla="*/ 5075367 w 5099195"/>
                  <a:gd name="connsiteY13" fmla="*/ 914399 h 2972545"/>
                  <a:gd name="connsiteX14" fmla="*/ 4738796 w 5099195"/>
                  <a:gd name="connsiteY14" fmla="*/ 411033 h 2972545"/>
                  <a:gd name="connsiteX15" fmla="*/ 4443924 w 5099195"/>
                  <a:gd name="connsiteY15" fmla="*/ 184667 h 2972545"/>
                  <a:gd name="connsiteX16" fmla="*/ 4408182 w 5099195"/>
                  <a:gd name="connsiteY16" fmla="*/ 208495 h 2972545"/>
                  <a:gd name="connsiteX17" fmla="*/ 4363505 w 5099195"/>
                  <a:gd name="connsiteY17" fmla="*/ 402098 h 2972545"/>
                  <a:gd name="connsiteX18" fmla="*/ 4357548 w 5099195"/>
                  <a:gd name="connsiteY18" fmla="*/ 464646 h 2972545"/>
                  <a:gd name="connsiteX19" fmla="*/ 4372440 w 5099195"/>
                  <a:gd name="connsiteY19" fmla="*/ 705905 h 2972545"/>
                  <a:gd name="connsiteX20" fmla="*/ 4080547 w 5099195"/>
                  <a:gd name="connsiteY20" fmla="*/ 318700 h 2972545"/>
                  <a:gd name="connsiteX21" fmla="*/ 3630794 w 5099195"/>
                  <a:gd name="connsiteY21" fmla="*/ 44677 h 2972545"/>
                  <a:gd name="connsiteX22" fmla="*/ 3049986 w 5099195"/>
                  <a:gd name="connsiteY22" fmla="*/ 74463 h 2972545"/>
                  <a:gd name="connsiteX23" fmla="*/ 2296425 w 5099195"/>
                  <a:gd name="connsiteY23" fmla="*/ 437840 h 2972545"/>
                  <a:gd name="connsiteX24" fmla="*/ 2186220 w 5099195"/>
                  <a:gd name="connsiteY24" fmla="*/ 360399 h 2972545"/>
                  <a:gd name="connsiteX25" fmla="*/ 1709660 w 5099195"/>
                  <a:gd name="connsiteY25" fmla="*/ 0 h 2972545"/>
                  <a:gd name="connsiteX26" fmla="*/ 1215228 w 5099195"/>
                  <a:gd name="connsiteY26" fmla="*/ 354442 h 2972545"/>
                  <a:gd name="connsiteX27" fmla="*/ 1245014 w 5099195"/>
                  <a:gd name="connsiteY27" fmla="*/ 1012691 h 2972545"/>
                  <a:gd name="connsiteX28" fmla="*/ 1167573 w 5099195"/>
                  <a:gd name="connsiteY28" fmla="*/ 1158637 h 2972545"/>
                  <a:gd name="connsiteX29" fmla="*/ 402098 w 5099195"/>
                  <a:gd name="connsiteY29" fmla="*/ 655270 h 2972545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8207 w 5099195"/>
                  <a:gd name="connsiteY5" fmla="*/ 1852628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8207 w 5099195"/>
                  <a:gd name="connsiteY5" fmla="*/ 1852628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5228 w 5099195"/>
                  <a:gd name="connsiteY5" fmla="*/ 1879435 h 2981481"/>
                  <a:gd name="connsiteX6" fmla="*/ 2466199 w 5099195"/>
                  <a:gd name="connsiteY6" fmla="*/ 2603210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02098 w 5099195"/>
                  <a:gd name="connsiteY0" fmla="*/ 655270 h 2981481"/>
                  <a:gd name="connsiteX1" fmla="*/ 0 w 5099195"/>
                  <a:gd name="connsiteY1" fmla="*/ 851851 h 2981481"/>
                  <a:gd name="connsiteX2" fmla="*/ 32764 w 5099195"/>
                  <a:gd name="connsiteY2" fmla="*/ 2093887 h 2981481"/>
                  <a:gd name="connsiteX3" fmla="*/ 518259 w 5099195"/>
                  <a:gd name="connsiteY3" fmla="*/ 2254726 h 2981481"/>
                  <a:gd name="connsiteX4" fmla="*/ 908443 w 5099195"/>
                  <a:gd name="connsiteY4" fmla="*/ 1894327 h 2981481"/>
                  <a:gd name="connsiteX5" fmla="*/ 1215228 w 5099195"/>
                  <a:gd name="connsiteY5" fmla="*/ 1879435 h 2981481"/>
                  <a:gd name="connsiteX6" fmla="*/ 2448328 w 5099195"/>
                  <a:gd name="connsiteY6" fmla="*/ 2621081 h 2981481"/>
                  <a:gd name="connsiteX7" fmla="*/ 3195932 w 5099195"/>
                  <a:gd name="connsiteY7" fmla="*/ 2981481 h 2981481"/>
                  <a:gd name="connsiteX8" fmla="*/ 3431234 w 5099195"/>
                  <a:gd name="connsiteY8" fmla="*/ 2927867 h 2981481"/>
                  <a:gd name="connsiteX9" fmla="*/ 3860139 w 5099195"/>
                  <a:gd name="connsiteY9" fmla="*/ 2781920 h 2981481"/>
                  <a:gd name="connsiteX10" fmla="*/ 4357548 w 5099195"/>
                  <a:gd name="connsiteY10" fmla="*/ 2510877 h 2981481"/>
                  <a:gd name="connsiteX11" fmla="*/ 5039624 w 5099195"/>
                  <a:gd name="connsiteY11" fmla="*/ 1930069 h 2981481"/>
                  <a:gd name="connsiteX12" fmla="*/ 5099195 w 5099195"/>
                  <a:gd name="connsiteY12" fmla="*/ 1623283 h 2981481"/>
                  <a:gd name="connsiteX13" fmla="*/ 5075367 w 5099195"/>
                  <a:gd name="connsiteY13" fmla="*/ 914399 h 2981481"/>
                  <a:gd name="connsiteX14" fmla="*/ 4738796 w 5099195"/>
                  <a:gd name="connsiteY14" fmla="*/ 411033 h 2981481"/>
                  <a:gd name="connsiteX15" fmla="*/ 4443924 w 5099195"/>
                  <a:gd name="connsiteY15" fmla="*/ 184667 h 2981481"/>
                  <a:gd name="connsiteX16" fmla="*/ 4408182 w 5099195"/>
                  <a:gd name="connsiteY16" fmla="*/ 208495 h 2981481"/>
                  <a:gd name="connsiteX17" fmla="*/ 4363505 w 5099195"/>
                  <a:gd name="connsiteY17" fmla="*/ 402098 h 2981481"/>
                  <a:gd name="connsiteX18" fmla="*/ 4357548 w 5099195"/>
                  <a:gd name="connsiteY18" fmla="*/ 464646 h 2981481"/>
                  <a:gd name="connsiteX19" fmla="*/ 4372440 w 5099195"/>
                  <a:gd name="connsiteY19" fmla="*/ 705905 h 2981481"/>
                  <a:gd name="connsiteX20" fmla="*/ 4080547 w 5099195"/>
                  <a:gd name="connsiteY20" fmla="*/ 318700 h 2981481"/>
                  <a:gd name="connsiteX21" fmla="*/ 3630794 w 5099195"/>
                  <a:gd name="connsiteY21" fmla="*/ 44677 h 2981481"/>
                  <a:gd name="connsiteX22" fmla="*/ 3049986 w 5099195"/>
                  <a:gd name="connsiteY22" fmla="*/ 74463 h 2981481"/>
                  <a:gd name="connsiteX23" fmla="*/ 2296425 w 5099195"/>
                  <a:gd name="connsiteY23" fmla="*/ 437840 h 2981481"/>
                  <a:gd name="connsiteX24" fmla="*/ 2186220 w 5099195"/>
                  <a:gd name="connsiteY24" fmla="*/ 360399 h 2981481"/>
                  <a:gd name="connsiteX25" fmla="*/ 1709660 w 5099195"/>
                  <a:gd name="connsiteY25" fmla="*/ 0 h 2981481"/>
                  <a:gd name="connsiteX26" fmla="*/ 1215228 w 5099195"/>
                  <a:gd name="connsiteY26" fmla="*/ 354442 h 2981481"/>
                  <a:gd name="connsiteX27" fmla="*/ 1245014 w 5099195"/>
                  <a:gd name="connsiteY27" fmla="*/ 1012691 h 2981481"/>
                  <a:gd name="connsiteX28" fmla="*/ 1167573 w 5099195"/>
                  <a:gd name="connsiteY28" fmla="*/ 1158637 h 2981481"/>
                  <a:gd name="connsiteX29" fmla="*/ 402098 w 5099195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86377 w 5152808"/>
                  <a:gd name="connsiteY2" fmla="*/ 2093887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17871 w 5152808"/>
                  <a:gd name="connsiteY2" fmla="*/ 2078995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77442 w 5152808"/>
                  <a:gd name="connsiteY2" fmla="*/ 2073038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55711 w 5152808"/>
                  <a:gd name="connsiteY0" fmla="*/ 655270 h 2981481"/>
                  <a:gd name="connsiteX1" fmla="*/ 0 w 5152808"/>
                  <a:gd name="connsiteY1" fmla="*/ 863765 h 2981481"/>
                  <a:gd name="connsiteX2" fmla="*/ 59571 w 5152808"/>
                  <a:gd name="connsiteY2" fmla="*/ 2073038 h 2981481"/>
                  <a:gd name="connsiteX3" fmla="*/ 571872 w 5152808"/>
                  <a:gd name="connsiteY3" fmla="*/ 2254726 h 2981481"/>
                  <a:gd name="connsiteX4" fmla="*/ 962056 w 5152808"/>
                  <a:gd name="connsiteY4" fmla="*/ 1894327 h 2981481"/>
                  <a:gd name="connsiteX5" fmla="*/ 1268841 w 5152808"/>
                  <a:gd name="connsiteY5" fmla="*/ 1879435 h 2981481"/>
                  <a:gd name="connsiteX6" fmla="*/ 2501941 w 5152808"/>
                  <a:gd name="connsiteY6" fmla="*/ 2621081 h 2981481"/>
                  <a:gd name="connsiteX7" fmla="*/ 3249545 w 5152808"/>
                  <a:gd name="connsiteY7" fmla="*/ 2981481 h 2981481"/>
                  <a:gd name="connsiteX8" fmla="*/ 3484847 w 5152808"/>
                  <a:gd name="connsiteY8" fmla="*/ 2927867 h 2981481"/>
                  <a:gd name="connsiteX9" fmla="*/ 3913752 w 5152808"/>
                  <a:gd name="connsiteY9" fmla="*/ 2781920 h 2981481"/>
                  <a:gd name="connsiteX10" fmla="*/ 4411161 w 5152808"/>
                  <a:gd name="connsiteY10" fmla="*/ 2510877 h 2981481"/>
                  <a:gd name="connsiteX11" fmla="*/ 5093237 w 5152808"/>
                  <a:gd name="connsiteY11" fmla="*/ 1930069 h 2981481"/>
                  <a:gd name="connsiteX12" fmla="*/ 5152808 w 5152808"/>
                  <a:gd name="connsiteY12" fmla="*/ 1623283 h 2981481"/>
                  <a:gd name="connsiteX13" fmla="*/ 5128980 w 5152808"/>
                  <a:gd name="connsiteY13" fmla="*/ 914399 h 2981481"/>
                  <a:gd name="connsiteX14" fmla="*/ 4792409 w 5152808"/>
                  <a:gd name="connsiteY14" fmla="*/ 411033 h 2981481"/>
                  <a:gd name="connsiteX15" fmla="*/ 4497537 w 5152808"/>
                  <a:gd name="connsiteY15" fmla="*/ 184667 h 2981481"/>
                  <a:gd name="connsiteX16" fmla="*/ 4461795 w 5152808"/>
                  <a:gd name="connsiteY16" fmla="*/ 208495 h 2981481"/>
                  <a:gd name="connsiteX17" fmla="*/ 4417118 w 5152808"/>
                  <a:gd name="connsiteY17" fmla="*/ 402098 h 2981481"/>
                  <a:gd name="connsiteX18" fmla="*/ 4411161 w 5152808"/>
                  <a:gd name="connsiteY18" fmla="*/ 464646 h 2981481"/>
                  <a:gd name="connsiteX19" fmla="*/ 4426053 w 5152808"/>
                  <a:gd name="connsiteY19" fmla="*/ 705905 h 2981481"/>
                  <a:gd name="connsiteX20" fmla="*/ 4134160 w 5152808"/>
                  <a:gd name="connsiteY20" fmla="*/ 318700 h 2981481"/>
                  <a:gd name="connsiteX21" fmla="*/ 3684407 w 5152808"/>
                  <a:gd name="connsiteY21" fmla="*/ 44677 h 2981481"/>
                  <a:gd name="connsiteX22" fmla="*/ 3103599 w 5152808"/>
                  <a:gd name="connsiteY22" fmla="*/ 74463 h 2981481"/>
                  <a:gd name="connsiteX23" fmla="*/ 2350038 w 5152808"/>
                  <a:gd name="connsiteY23" fmla="*/ 437840 h 2981481"/>
                  <a:gd name="connsiteX24" fmla="*/ 2239833 w 5152808"/>
                  <a:gd name="connsiteY24" fmla="*/ 360399 h 2981481"/>
                  <a:gd name="connsiteX25" fmla="*/ 1763273 w 5152808"/>
                  <a:gd name="connsiteY25" fmla="*/ 0 h 2981481"/>
                  <a:gd name="connsiteX26" fmla="*/ 1268841 w 5152808"/>
                  <a:gd name="connsiteY26" fmla="*/ 354442 h 2981481"/>
                  <a:gd name="connsiteX27" fmla="*/ 1298627 w 5152808"/>
                  <a:gd name="connsiteY27" fmla="*/ 1012691 h 2981481"/>
                  <a:gd name="connsiteX28" fmla="*/ 1221186 w 5152808"/>
                  <a:gd name="connsiteY28" fmla="*/ 1158637 h 2981481"/>
                  <a:gd name="connsiteX29" fmla="*/ 455711 w 5152808"/>
                  <a:gd name="connsiteY29" fmla="*/ 655270 h 2981481"/>
                  <a:gd name="connsiteX0" fmla="*/ 446775 w 5143872"/>
                  <a:gd name="connsiteY0" fmla="*/ 655270 h 2981481"/>
                  <a:gd name="connsiteX1" fmla="*/ 0 w 5143872"/>
                  <a:gd name="connsiteY1" fmla="*/ 875679 h 2981481"/>
                  <a:gd name="connsiteX2" fmla="*/ 50635 w 5143872"/>
                  <a:gd name="connsiteY2" fmla="*/ 2073038 h 2981481"/>
                  <a:gd name="connsiteX3" fmla="*/ 562936 w 5143872"/>
                  <a:gd name="connsiteY3" fmla="*/ 2254726 h 2981481"/>
                  <a:gd name="connsiteX4" fmla="*/ 953120 w 5143872"/>
                  <a:gd name="connsiteY4" fmla="*/ 1894327 h 2981481"/>
                  <a:gd name="connsiteX5" fmla="*/ 1259905 w 5143872"/>
                  <a:gd name="connsiteY5" fmla="*/ 1879435 h 2981481"/>
                  <a:gd name="connsiteX6" fmla="*/ 2493005 w 5143872"/>
                  <a:gd name="connsiteY6" fmla="*/ 2621081 h 2981481"/>
                  <a:gd name="connsiteX7" fmla="*/ 3240609 w 5143872"/>
                  <a:gd name="connsiteY7" fmla="*/ 2981481 h 2981481"/>
                  <a:gd name="connsiteX8" fmla="*/ 3475911 w 5143872"/>
                  <a:gd name="connsiteY8" fmla="*/ 2927867 h 2981481"/>
                  <a:gd name="connsiteX9" fmla="*/ 3904816 w 5143872"/>
                  <a:gd name="connsiteY9" fmla="*/ 2781920 h 2981481"/>
                  <a:gd name="connsiteX10" fmla="*/ 4402225 w 5143872"/>
                  <a:gd name="connsiteY10" fmla="*/ 2510877 h 2981481"/>
                  <a:gd name="connsiteX11" fmla="*/ 5084301 w 5143872"/>
                  <a:gd name="connsiteY11" fmla="*/ 1930069 h 2981481"/>
                  <a:gd name="connsiteX12" fmla="*/ 5143872 w 5143872"/>
                  <a:gd name="connsiteY12" fmla="*/ 1623283 h 2981481"/>
                  <a:gd name="connsiteX13" fmla="*/ 5120044 w 5143872"/>
                  <a:gd name="connsiteY13" fmla="*/ 914399 h 2981481"/>
                  <a:gd name="connsiteX14" fmla="*/ 4783473 w 5143872"/>
                  <a:gd name="connsiteY14" fmla="*/ 411033 h 2981481"/>
                  <a:gd name="connsiteX15" fmla="*/ 4488601 w 5143872"/>
                  <a:gd name="connsiteY15" fmla="*/ 184667 h 2981481"/>
                  <a:gd name="connsiteX16" fmla="*/ 4452859 w 5143872"/>
                  <a:gd name="connsiteY16" fmla="*/ 208495 h 2981481"/>
                  <a:gd name="connsiteX17" fmla="*/ 4408182 w 5143872"/>
                  <a:gd name="connsiteY17" fmla="*/ 402098 h 2981481"/>
                  <a:gd name="connsiteX18" fmla="*/ 4402225 w 5143872"/>
                  <a:gd name="connsiteY18" fmla="*/ 464646 h 2981481"/>
                  <a:gd name="connsiteX19" fmla="*/ 4417117 w 5143872"/>
                  <a:gd name="connsiteY19" fmla="*/ 705905 h 2981481"/>
                  <a:gd name="connsiteX20" fmla="*/ 4125224 w 5143872"/>
                  <a:gd name="connsiteY20" fmla="*/ 318700 h 2981481"/>
                  <a:gd name="connsiteX21" fmla="*/ 3675471 w 5143872"/>
                  <a:gd name="connsiteY21" fmla="*/ 44677 h 2981481"/>
                  <a:gd name="connsiteX22" fmla="*/ 3094663 w 5143872"/>
                  <a:gd name="connsiteY22" fmla="*/ 74463 h 2981481"/>
                  <a:gd name="connsiteX23" fmla="*/ 2341102 w 5143872"/>
                  <a:gd name="connsiteY23" fmla="*/ 437840 h 2981481"/>
                  <a:gd name="connsiteX24" fmla="*/ 2230897 w 5143872"/>
                  <a:gd name="connsiteY24" fmla="*/ 360399 h 2981481"/>
                  <a:gd name="connsiteX25" fmla="*/ 1754337 w 5143872"/>
                  <a:gd name="connsiteY25" fmla="*/ 0 h 2981481"/>
                  <a:gd name="connsiteX26" fmla="*/ 1259905 w 5143872"/>
                  <a:gd name="connsiteY26" fmla="*/ 354442 h 2981481"/>
                  <a:gd name="connsiteX27" fmla="*/ 1289691 w 5143872"/>
                  <a:gd name="connsiteY27" fmla="*/ 1012691 h 2981481"/>
                  <a:gd name="connsiteX28" fmla="*/ 1212250 w 5143872"/>
                  <a:gd name="connsiteY28" fmla="*/ 1158637 h 2981481"/>
                  <a:gd name="connsiteX29" fmla="*/ 446775 w 5143872"/>
                  <a:gd name="connsiteY29" fmla="*/ 655270 h 2981481"/>
                  <a:gd name="connsiteX0" fmla="*/ 478348 w 5175445"/>
                  <a:gd name="connsiteY0" fmla="*/ 655270 h 2981481"/>
                  <a:gd name="connsiteX1" fmla="*/ 0 w 5175445"/>
                  <a:gd name="connsiteY1" fmla="*/ 806221 h 2981481"/>
                  <a:gd name="connsiteX2" fmla="*/ 82208 w 5175445"/>
                  <a:gd name="connsiteY2" fmla="*/ 2073038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478348 w 5175445"/>
                  <a:gd name="connsiteY29" fmla="*/ 655270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82208 w 5175445"/>
                  <a:gd name="connsiteY2" fmla="*/ 2073038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594509 w 5175445"/>
                  <a:gd name="connsiteY3" fmla="*/ 2254726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984693 w 5175445"/>
                  <a:gd name="connsiteY4" fmla="*/ 1894327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110982 w 5175445"/>
                  <a:gd name="connsiteY4" fmla="*/ 2235313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291478 w 5175445"/>
                  <a:gd name="connsiteY5" fmla="*/ 1879435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405139 w 5175445"/>
                  <a:gd name="connsiteY5" fmla="*/ 2258307 h 2981481"/>
                  <a:gd name="connsiteX6" fmla="*/ 2524578 w 5175445"/>
                  <a:gd name="connsiteY6" fmla="*/ 2621081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2981481"/>
                  <a:gd name="connsiteX1" fmla="*/ 0 w 5175445"/>
                  <a:gd name="connsiteY1" fmla="*/ 806221 h 2981481"/>
                  <a:gd name="connsiteX2" fmla="*/ 12748 w 5175445"/>
                  <a:gd name="connsiteY2" fmla="*/ 2376135 h 2981481"/>
                  <a:gd name="connsiteX3" fmla="*/ 790260 w 5175445"/>
                  <a:gd name="connsiteY3" fmla="*/ 2608341 h 2981481"/>
                  <a:gd name="connsiteX4" fmla="*/ 1085724 w 5175445"/>
                  <a:gd name="connsiteY4" fmla="*/ 2304773 h 2981481"/>
                  <a:gd name="connsiteX5" fmla="*/ 1405139 w 5175445"/>
                  <a:gd name="connsiteY5" fmla="*/ 2258307 h 2981481"/>
                  <a:gd name="connsiteX6" fmla="*/ 2379343 w 5175445"/>
                  <a:gd name="connsiteY6" fmla="*/ 2835776 h 2981481"/>
                  <a:gd name="connsiteX7" fmla="*/ 3272182 w 5175445"/>
                  <a:gd name="connsiteY7" fmla="*/ 2981481 h 2981481"/>
                  <a:gd name="connsiteX8" fmla="*/ 3507484 w 5175445"/>
                  <a:gd name="connsiteY8" fmla="*/ 2927867 h 2981481"/>
                  <a:gd name="connsiteX9" fmla="*/ 3936389 w 5175445"/>
                  <a:gd name="connsiteY9" fmla="*/ 2781920 h 2981481"/>
                  <a:gd name="connsiteX10" fmla="*/ 4433798 w 5175445"/>
                  <a:gd name="connsiteY10" fmla="*/ 2510877 h 2981481"/>
                  <a:gd name="connsiteX11" fmla="*/ 5115874 w 5175445"/>
                  <a:gd name="connsiteY11" fmla="*/ 1930069 h 2981481"/>
                  <a:gd name="connsiteX12" fmla="*/ 5175445 w 5175445"/>
                  <a:gd name="connsiteY12" fmla="*/ 1623283 h 2981481"/>
                  <a:gd name="connsiteX13" fmla="*/ 5151617 w 5175445"/>
                  <a:gd name="connsiteY13" fmla="*/ 914399 h 2981481"/>
                  <a:gd name="connsiteX14" fmla="*/ 4815046 w 5175445"/>
                  <a:gd name="connsiteY14" fmla="*/ 411033 h 2981481"/>
                  <a:gd name="connsiteX15" fmla="*/ 4520174 w 5175445"/>
                  <a:gd name="connsiteY15" fmla="*/ 184667 h 2981481"/>
                  <a:gd name="connsiteX16" fmla="*/ 4484432 w 5175445"/>
                  <a:gd name="connsiteY16" fmla="*/ 208495 h 2981481"/>
                  <a:gd name="connsiteX17" fmla="*/ 4439755 w 5175445"/>
                  <a:gd name="connsiteY17" fmla="*/ 402098 h 2981481"/>
                  <a:gd name="connsiteX18" fmla="*/ 4433798 w 5175445"/>
                  <a:gd name="connsiteY18" fmla="*/ 464646 h 2981481"/>
                  <a:gd name="connsiteX19" fmla="*/ 4448690 w 5175445"/>
                  <a:gd name="connsiteY19" fmla="*/ 705905 h 2981481"/>
                  <a:gd name="connsiteX20" fmla="*/ 4156797 w 5175445"/>
                  <a:gd name="connsiteY20" fmla="*/ 318700 h 2981481"/>
                  <a:gd name="connsiteX21" fmla="*/ 3707044 w 5175445"/>
                  <a:gd name="connsiteY21" fmla="*/ 44677 h 2981481"/>
                  <a:gd name="connsiteX22" fmla="*/ 3126236 w 5175445"/>
                  <a:gd name="connsiteY22" fmla="*/ 74463 h 2981481"/>
                  <a:gd name="connsiteX23" fmla="*/ 2372675 w 5175445"/>
                  <a:gd name="connsiteY23" fmla="*/ 437840 h 2981481"/>
                  <a:gd name="connsiteX24" fmla="*/ 2262470 w 5175445"/>
                  <a:gd name="connsiteY24" fmla="*/ 360399 h 2981481"/>
                  <a:gd name="connsiteX25" fmla="*/ 1785910 w 5175445"/>
                  <a:gd name="connsiteY25" fmla="*/ 0 h 2981481"/>
                  <a:gd name="connsiteX26" fmla="*/ 1291478 w 5175445"/>
                  <a:gd name="connsiteY26" fmla="*/ 354442 h 2981481"/>
                  <a:gd name="connsiteX27" fmla="*/ 1321264 w 5175445"/>
                  <a:gd name="connsiteY27" fmla="*/ 1012691 h 2981481"/>
                  <a:gd name="connsiteX28" fmla="*/ 1243823 w 5175445"/>
                  <a:gd name="connsiteY28" fmla="*/ 1158637 h 2981481"/>
                  <a:gd name="connsiteX29" fmla="*/ 610954 w 5175445"/>
                  <a:gd name="connsiteY29" fmla="*/ 617382 h 2981481"/>
                  <a:gd name="connsiteX0" fmla="*/ 610954 w 5175445"/>
                  <a:gd name="connsiteY0" fmla="*/ 617382 h 3253006"/>
                  <a:gd name="connsiteX1" fmla="*/ 0 w 5175445"/>
                  <a:gd name="connsiteY1" fmla="*/ 806221 h 3253006"/>
                  <a:gd name="connsiteX2" fmla="*/ 12748 w 5175445"/>
                  <a:gd name="connsiteY2" fmla="*/ 2376135 h 3253006"/>
                  <a:gd name="connsiteX3" fmla="*/ 790260 w 5175445"/>
                  <a:gd name="connsiteY3" fmla="*/ 2608341 h 3253006"/>
                  <a:gd name="connsiteX4" fmla="*/ 1085724 w 5175445"/>
                  <a:gd name="connsiteY4" fmla="*/ 2304773 h 3253006"/>
                  <a:gd name="connsiteX5" fmla="*/ 1405139 w 5175445"/>
                  <a:gd name="connsiteY5" fmla="*/ 2258307 h 3253006"/>
                  <a:gd name="connsiteX6" fmla="*/ 2379343 w 5175445"/>
                  <a:gd name="connsiteY6" fmla="*/ 2835776 h 3253006"/>
                  <a:gd name="connsiteX7" fmla="*/ 3411100 w 5175445"/>
                  <a:gd name="connsiteY7" fmla="*/ 3253006 h 3253006"/>
                  <a:gd name="connsiteX8" fmla="*/ 3507484 w 5175445"/>
                  <a:gd name="connsiteY8" fmla="*/ 2927867 h 3253006"/>
                  <a:gd name="connsiteX9" fmla="*/ 3936389 w 5175445"/>
                  <a:gd name="connsiteY9" fmla="*/ 2781920 h 3253006"/>
                  <a:gd name="connsiteX10" fmla="*/ 4433798 w 5175445"/>
                  <a:gd name="connsiteY10" fmla="*/ 2510877 h 3253006"/>
                  <a:gd name="connsiteX11" fmla="*/ 5115874 w 5175445"/>
                  <a:gd name="connsiteY11" fmla="*/ 1930069 h 3253006"/>
                  <a:gd name="connsiteX12" fmla="*/ 5175445 w 5175445"/>
                  <a:gd name="connsiteY12" fmla="*/ 1623283 h 3253006"/>
                  <a:gd name="connsiteX13" fmla="*/ 5151617 w 5175445"/>
                  <a:gd name="connsiteY13" fmla="*/ 914399 h 3253006"/>
                  <a:gd name="connsiteX14" fmla="*/ 4815046 w 5175445"/>
                  <a:gd name="connsiteY14" fmla="*/ 411033 h 3253006"/>
                  <a:gd name="connsiteX15" fmla="*/ 4520174 w 5175445"/>
                  <a:gd name="connsiteY15" fmla="*/ 184667 h 3253006"/>
                  <a:gd name="connsiteX16" fmla="*/ 4484432 w 5175445"/>
                  <a:gd name="connsiteY16" fmla="*/ 208495 h 3253006"/>
                  <a:gd name="connsiteX17" fmla="*/ 4439755 w 5175445"/>
                  <a:gd name="connsiteY17" fmla="*/ 402098 h 3253006"/>
                  <a:gd name="connsiteX18" fmla="*/ 4433798 w 5175445"/>
                  <a:gd name="connsiteY18" fmla="*/ 464646 h 3253006"/>
                  <a:gd name="connsiteX19" fmla="*/ 4448690 w 5175445"/>
                  <a:gd name="connsiteY19" fmla="*/ 705905 h 3253006"/>
                  <a:gd name="connsiteX20" fmla="*/ 4156797 w 5175445"/>
                  <a:gd name="connsiteY20" fmla="*/ 318700 h 3253006"/>
                  <a:gd name="connsiteX21" fmla="*/ 3707044 w 5175445"/>
                  <a:gd name="connsiteY21" fmla="*/ 44677 h 3253006"/>
                  <a:gd name="connsiteX22" fmla="*/ 3126236 w 5175445"/>
                  <a:gd name="connsiteY22" fmla="*/ 74463 h 3253006"/>
                  <a:gd name="connsiteX23" fmla="*/ 2372675 w 5175445"/>
                  <a:gd name="connsiteY23" fmla="*/ 437840 h 3253006"/>
                  <a:gd name="connsiteX24" fmla="*/ 2262470 w 5175445"/>
                  <a:gd name="connsiteY24" fmla="*/ 360399 h 3253006"/>
                  <a:gd name="connsiteX25" fmla="*/ 1785910 w 5175445"/>
                  <a:gd name="connsiteY25" fmla="*/ 0 h 3253006"/>
                  <a:gd name="connsiteX26" fmla="*/ 1291478 w 5175445"/>
                  <a:gd name="connsiteY26" fmla="*/ 354442 h 3253006"/>
                  <a:gd name="connsiteX27" fmla="*/ 1321264 w 5175445"/>
                  <a:gd name="connsiteY27" fmla="*/ 1012691 h 3253006"/>
                  <a:gd name="connsiteX28" fmla="*/ 1243823 w 5175445"/>
                  <a:gd name="connsiteY28" fmla="*/ 1158637 h 3253006"/>
                  <a:gd name="connsiteX29" fmla="*/ 610954 w 5175445"/>
                  <a:gd name="connsiteY29" fmla="*/ 617382 h 3253006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3936389 w 5175445"/>
                  <a:gd name="connsiteY9" fmla="*/ 2781920 h 3256221"/>
                  <a:gd name="connsiteX10" fmla="*/ 4433798 w 5175445"/>
                  <a:gd name="connsiteY10" fmla="*/ 2510877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4290003 w 5175445"/>
                  <a:gd name="connsiteY9" fmla="*/ 3028185 h 3256221"/>
                  <a:gd name="connsiteX10" fmla="*/ 4433798 w 5175445"/>
                  <a:gd name="connsiteY10" fmla="*/ 2510877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175445"/>
                  <a:gd name="connsiteY0" fmla="*/ 617382 h 3256221"/>
                  <a:gd name="connsiteX1" fmla="*/ 0 w 5175445"/>
                  <a:gd name="connsiteY1" fmla="*/ 806221 h 3256221"/>
                  <a:gd name="connsiteX2" fmla="*/ 12748 w 5175445"/>
                  <a:gd name="connsiteY2" fmla="*/ 2376135 h 3256221"/>
                  <a:gd name="connsiteX3" fmla="*/ 790260 w 5175445"/>
                  <a:gd name="connsiteY3" fmla="*/ 2608341 h 3256221"/>
                  <a:gd name="connsiteX4" fmla="*/ 1085724 w 5175445"/>
                  <a:gd name="connsiteY4" fmla="*/ 2304773 h 3256221"/>
                  <a:gd name="connsiteX5" fmla="*/ 1405139 w 5175445"/>
                  <a:gd name="connsiteY5" fmla="*/ 2258307 h 3256221"/>
                  <a:gd name="connsiteX6" fmla="*/ 2379343 w 5175445"/>
                  <a:gd name="connsiteY6" fmla="*/ 2835776 h 3256221"/>
                  <a:gd name="connsiteX7" fmla="*/ 3411100 w 5175445"/>
                  <a:gd name="connsiteY7" fmla="*/ 3253006 h 3256221"/>
                  <a:gd name="connsiteX8" fmla="*/ 3665349 w 5175445"/>
                  <a:gd name="connsiteY8" fmla="*/ 3256221 h 3256221"/>
                  <a:gd name="connsiteX9" fmla="*/ 4290003 w 5175445"/>
                  <a:gd name="connsiteY9" fmla="*/ 3028185 h 3256221"/>
                  <a:gd name="connsiteX10" fmla="*/ 5052622 w 5175445"/>
                  <a:gd name="connsiteY10" fmla="*/ 2504564 h 3256221"/>
                  <a:gd name="connsiteX11" fmla="*/ 5115874 w 5175445"/>
                  <a:gd name="connsiteY11" fmla="*/ 1930069 h 3256221"/>
                  <a:gd name="connsiteX12" fmla="*/ 5175445 w 5175445"/>
                  <a:gd name="connsiteY12" fmla="*/ 1623283 h 3256221"/>
                  <a:gd name="connsiteX13" fmla="*/ 5151617 w 5175445"/>
                  <a:gd name="connsiteY13" fmla="*/ 914399 h 3256221"/>
                  <a:gd name="connsiteX14" fmla="*/ 4815046 w 5175445"/>
                  <a:gd name="connsiteY14" fmla="*/ 411033 h 3256221"/>
                  <a:gd name="connsiteX15" fmla="*/ 4520174 w 5175445"/>
                  <a:gd name="connsiteY15" fmla="*/ 184667 h 3256221"/>
                  <a:gd name="connsiteX16" fmla="*/ 4484432 w 5175445"/>
                  <a:gd name="connsiteY16" fmla="*/ 208495 h 3256221"/>
                  <a:gd name="connsiteX17" fmla="*/ 4439755 w 5175445"/>
                  <a:gd name="connsiteY17" fmla="*/ 402098 h 3256221"/>
                  <a:gd name="connsiteX18" fmla="*/ 4433798 w 5175445"/>
                  <a:gd name="connsiteY18" fmla="*/ 464646 h 3256221"/>
                  <a:gd name="connsiteX19" fmla="*/ 4448690 w 5175445"/>
                  <a:gd name="connsiteY19" fmla="*/ 705905 h 3256221"/>
                  <a:gd name="connsiteX20" fmla="*/ 4156797 w 5175445"/>
                  <a:gd name="connsiteY20" fmla="*/ 318700 h 3256221"/>
                  <a:gd name="connsiteX21" fmla="*/ 3707044 w 5175445"/>
                  <a:gd name="connsiteY21" fmla="*/ 44677 h 3256221"/>
                  <a:gd name="connsiteX22" fmla="*/ 3126236 w 5175445"/>
                  <a:gd name="connsiteY22" fmla="*/ 74463 h 3256221"/>
                  <a:gd name="connsiteX23" fmla="*/ 2372675 w 5175445"/>
                  <a:gd name="connsiteY23" fmla="*/ 437840 h 3256221"/>
                  <a:gd name="connsiteX24" fmla="*/ 2262470 w 5175445"/>
                  <a:gd name="connsiteY24" fmla="*/ 360399 h 3256221"/>
                  <a:gd name="connsiteX25" fmla="*/ 1785910 w 5175445"/>
                  <a:gd name="connsiteY25" fmla="*/ 0 h 3256221"/>
                  <a:gd name="connsiteX26" fmla="*/ 1291478 w 5175445"/>
                  <a:gd name="connsiteY26" fmla="*/ 354442 h 3256221"/>
                  <a:gd name="connsiteX27" fmla="*/ 1321264 w 5175445"/>
                  <a:gd name="connsiteY27" fmla="*/ 1012691 h 3256221"/>
                  <a:gd name="connsiteX28" fmla="*/ 1243823 w 5175445"/>
                  <a:gd name="connsiteY28" fmla="*/ 1158637 h 3256221"/>
                  <a:gd name="connsiteX29" fmla="*/ 610954 w 5175445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175445 w 5602091"/>
                  <a:gd name="connsiteY12" fmla="*/ 1623283 h 3256221"/>
                  <a:gd name="connsiteX13" fmla="*/ 5151617 w 5602091"/>
                  <a:gd name="connsiteY13" fmla="*/ 914399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151617 w 5602091"/>
                  <a:gd name="connsiteY13" fmla="*/ 914399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815046 w 5602091"/>
                  <a:gd name="connsiteY14" fmla="*/ 411033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5052622 w 5602091"/>
                  <a:gd name="connsiteY10" fmla="*/ 250456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922393 w 5602091"/>
                  <a:gd name="connsiteY14" fmla="*/ 303687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602091"/>
                  <a:gd name="connsiteY0" fmla="*/ 617382 h 3256221"/>
                  <a:gd name="connsiteX1" fmla="*/ 0 w 5602091"/>
                  <a:gd name="connsiteY1" fmla="*/ 806221 h 3256221"/>
                  <a:gd name="connsiteX2" fmla="*/ 12748 w 5602091"/>
                  <a:gd name="connsiteY2" fmla="*/ 2376135 h 3256221"/>
                  <a:gd name="connsiteX3" fmla="*/ 790260 w 5602091"/>
                  <a:gd name="connsiteY3" fmla="*/ 2608341 h 3256221"/>
                  <a:gd name="connsiteX4" fmla="*/ 1085724 w 5602091"/>
                  <a:gd name="connsiteY4" fmla="*/ 2304773 h 3256221"/>
                  <a:gd name="connsiteX5" fmla="*/ 1405139 w 5602091"/>
                  <a:gd name="connsiteY5" fmla="*/ 2258307 h 3256221"/>
                  <a:gd name="connsiteX6" fmla="*/ 2379343 w 5602091"/>
                  <a:gd name="connsiteY6" fmla="*/ 2835776 h 3256221"/>
                  <a:gd name="connsiteX7" fmla="*/ 3411100 w 5602091"/>
                  <a:gd name="connsiteY7" fmla="*/ 3253006 h 3256221"/>
                  <a:gd name="connsiteX8" fmla="*/ 3665349 w 5602091"/>
                  <a:gd name="connsiteY8" fmla="*/ 3256221 h 3256221"/>
                  <a:gd name="connsiteX9" fmla="*/ 4290003 w 5602091"/>
                  <a:gd name="connsiteY9" fmla="*/ 3028185 h 3256221"/>
                  <a:gd name="connsiteX10" fmla="*/ 4673750 w 5602091"/>
                  <a:gd name="connsiteY10" fmla="*/ 2769774 h 3256221"/>
                  <a:gd name="connsiteX11" fmla="*/ 5602091 w 5602091"/>
                  <a:gd name="connsiteY11" fmla="*/ 2018471 h 3256221"/>
                  <a:gd name="connsiteX12" fmla="*/ 5579574 w 5602091"/>
                  <a:gd name="connsiteY12" fmla="*/ 1181267 h 3256221"/>
                  <a:gd name="connsiteX13" fmla="*/ 5435772 w 5602091"/>
                  <a:gd name="connsiteY13" fmla="*/ 655504 h 3256221"/>
                  <a:gd name="connsiteX14" fmla="*/ 4922393 w 5602091"/>
                  <a:gd name="connsiteY14" fmla="*/ 303687 h 3256221"/>
                  <a:gd name="connsiteX15" fmla="*/ 4520174 w 5602091"/>
                  <a:gd name="connsiteY15" fmla="*/ 184667 h 3256221"/>
                  <a:gd name="connsiteX16" fmla="*/ 4484432 w 5602091"/>
                  <a:gd name="connsiteY16" fmla="*/ 208495 h 3256221"/>
                  <a:gd name="connsiteX17" fmla="*/ 4439755 w 5602091"/>
                  <a:gd name="connsiteY17" fmla="*/ 402098 h 3256221"/>
                  <a:gd name="connsiteX18" fmla="*/ 4433798 w 5602091"/>
                  <a:gd name="connsiteY18" fmla="*/ 464646 h 3256221"/>
                  <a:gd name="connsiteX19" fmla="*/ 4448690 w 5602091"/>
                  <a:gd name="connsiteY19" fmla="*/ 705905 h 3256221"/>
                  <a:gd name="connsiteX20" fmla="*/ 4156797 w 5602091"/>
                  <a:gd name="connsiteY20" fmla="*/ 318700 h 3256221"/>
                  <a:gd name="connsiteX21" fmla="*/ 3707044 w 5602091"/>
                  <a:gd name="connsiteY21" fmla="*/ 44677 h 3256221"/>
                  <a:gd name="connsiteX22" fmla="*/ 3126236 w 5602091"/>
                  <a:gd name="connsiteY22" fmla="*/ 74463 h 3256221"/>
                  <a:gd name="connsiteX23" fmla="*/ 2372675 w 5602091"/>
                  <a:gd name="connsiteY23" fmla="*/ 437840 h 3256221"/>
                  <a:gd name="connsiteX24" fmla="*/ 2262470 w 5602091"/>
                  <a:gd name="connsiteY24" fmla="*/ 360399 h 3256221"/>
                  <a:gd name="connsiteX25" fmla="*/ 1785910 w 5602091"/>
                  <a:gd name="connsiteY25" fmla="*/ 0 h 3256221"/>
                  <a:gd name="connsiteX26" fmla="*/ 1291478 w 5602091"/>
                  <a:gd name="connsiteY26" fmla="*/ 354442 h 3256221"/>
                  <a:gd name="connsiteX27" fmla="*/ 1321264 w 5602091"/>
                  <a:gd name="connsiteY27" fmla="*/ 1012691 h 3256221"/>
                  <a:gd name="connsiteX28" fmla="*/ 1243823 w 5602091"/>
                  <a:gd name="connsiteY28" fmla="*/ 1158637 h 3256221"/>
                  <a:gd name="connsiteX29" fmla="*/ 610954 w 5602091"/>
                  <a:gd name="connsiteY29" fmla="*/ 617382 h 3256221"/>
                  <a:gd name="connsiteX0" fmla="*/ 610954 w 5579574"/>
                  <a:gd name="connsiteY0" fmla="*/ 617382 h 3256221"/>
                  <a:gd name="connsiteX1" fmla="*/ 0 w 5579574"/>
                  <a:gd name="connsiteY1" fmla="*/ 806221 h 3256221"/>
                  <a:gd name="connsiteX2" fmla="*/ 12748 w 5579574"/>
                  <a:gd name="connsiteY2" fmla="*/ 2376135 h 3256221"/>
                  <a:gd name="connsiteX3" fmla="*/ 790260 w 5579574"/>
                  <a:gd name="connsiteY3" fmla="*/ 2608341 h 3256221"/>
                  <a:gd name="connsiteX4" fmla="*/ 1085724 w 5579574"/>
                  <a:gd name="connsiteY4" fmla="*/ 2304773 h 3256221"/>
                  <a:gd name="connsiteX5" fmla="*/ 1405139 w 5579574"/>
                  <a:gd name="connsiteY5" fmla="*/ 2258307 h 3256221"/>
                  <a:gd name="connsiteX6" fmla="*/ 2379343 w 5579574"/>
                  <a:gd name="connsiteY6" fmla="*/ 2835776 h 3256221"/>
                  <a:gd name="connsiteX7" fmla="*/ 3411100 w 5579574"/>
                  <a:gd name="connsiteY7" fmla="*/ 3253006 h 3256221"/>
                  <a:gd name="connsiteX8" fmla="*/ 3665349 w 5579574"/>
                  <a:gd name="connsiteY8" fmla="*/ 3256221 h 3256221"/>
                  <a:gd name="connsiteX9" fmla="*/ 4290003 w 5579574"/>
                  <a:gd name="connsiteY9" fmla="*/ 3028185 h 3256221"/>
                  <a:gd name="connsiteX10" fmla="*/ 4673750 w 5579574"/>
                  <a:gd name="connsiteY10" fmla="*/ 2769774 h 3256221"/>
                  <a:gd name="connsiteX11" fmla="*/ 5469486 w 5579574"/>
                  <a:gd name="connsiteY11" fmla="*/ 2018471 h 3256221"/>
                  <a:gd name="connsiteX12" fmla="*/ 5579574 w 5579574"/>
                  <a:gd name="connsiteY12" fmla="*/ 1181267 h 3256221"/>
                  <a:gd name="connsiteX13" fmla="*/ 5435772 w 5579574"/>
                  <a:gd name="connsiteY13" fmla="*/ 655504 h 3256221"/>
                  <a:gd name="connsiteX14" fmla="*/ 4922393 w 5579574"/>
                  <a:gd name="connsiteY14" fmla="*/ 303687 h 3256221"/>
                  <a:gd name="connsiteX15" fmla="*/ 4520174 w 5579574"/>
                  <a:gd name="connsiteY15" fmla="*/ 184667 h 3256221"/>
                  <a:gd name="connsiteX16" fmla="*/ 4484432 w 5579574"/>
                  <a:gd name="connsiteY16" fmla="*/ 208495 h 3256221"/>
                  <a:gd name="connsiteX17" fmla="*/ 4439755 w 5579574"/>
                  <a:gd name="connsiteY17" fmla="*/ 402098 h 3256221"/>
                  <a:gd name="connsiteX18" fmla="*/ 4433798 w 5579574"/>
                  <a:gd name="connsiteY18" fmla="*/ 464646 h 3256221"/>
                  <a:gd name="connsiteX19" fmla="*/ 4448690 w 5579574"/>
                  <a:gd name="connsiteY19" fmla="*/ 705905 h 3256221"/>
                  <a:gd name="connsiteX20" fmla="*/ 4156797 w 5579574"/>
                  <a:gd name="connsiteY20" fmla="*/ 318700 h 3256221"/>
                  <a:gd name="connsiteX21" fmla="*/ 3707044 w 5579574"/>
                  <a:gd name="connsiteY21" fmla="*/ 44677 h 3256221"/>
                  <a:gd name="connsiteX22" fmla="*/ 3126236 w 5579574"/>
                  <a:gd name="connsiteY22" fmla="*/ 74463 h 3256221"/>
                  <a:gd name="connsiteX23" fmla="*/ 2372675 w 5579574"/>
                  <a:gd name="connsiteY23" fmla="*/ 437840 h 3256221"/>
                  <a:gd name="connsiteX24" fmla="*/ 2262470 w 5579574"/>
                  <a:gd name="connsiteY24" fmla="*/ 360399 h 3256221"/>
                  <a:gd name="connsiteX25" fmla="*/ 1785910 w 5579574"/>
                  <a:gd name="connsiteY25" fmla="*/ 0 h 3256221"/>
                  <a:gd name="connsiteX26" fmla="*/ 1291478 w 5579574"/>
                  <a:gd name="connsiteY26" fmla="*/ 354442 h 3256221"/>
                  <a:gd name="connsiteX27" fmla="*/ 1321264 w 5579574"/>
                  <a:gd name="connsiteY27" fmla="*/ 1012691 h 3256221"/>
                  <a:gd name="connsiteX28" fmla="*/ 1243823 w 5579574"/>
                  <a:gd name="connsiteY28" fmla="*/ 1158637 h 3256221"/>
                  <a:gd name="connsiteX29" fmla="*/ 610954 w 5579574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435772 w 5469486"/>
                  <a:gd name="connsiteY13" fmla="*/ 655504 h 3256221"/>
                  <a:gd name="connsiteX14" fmla="*/ 4922393 w 5469486"/>
                  <a:gd name="connsiteY14" fmla="*/ 303687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922393 w 5469486"/>
                  <a:gd name="connsiteY14" fmla="*/ 303687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20174 w 5469486"/>
                  <a:gd name="connsiteY15" fmla="*/ 184667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84432 w 5469486"/>
                  <a:gd name="connsiteY16" fmla="*/ 208495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448690 w 5469486"/>
                  <a:gd name="connsiteY19" fmla="*/ 705905 h 3256221"/>
                  <a:gd name="connsiteX20" fmla="*/ 4156797 w 5469486"/>
                  <a:gd name="connsiteY20" fmla="*/ 318700 h 3256221"/>
                  <a:gd name="connsiteX21" fmla="*/ 3707044 w 5469486"/>
                  <a:gd name="connsiteY21" fmla="*/ 44677 h 3256221"/>
                  <a:gd name="connsiteX22" fmla="*/ 3126236 w 5469486"/>
                  <a:gd name="connsiteY22" fmla="*/ 74463 h 3256221"/>
                  <a:gd name="connsiteX23" fmla="*/ 2372675 w 5469486"/>
                  <a:gd name="connsiteY23" fmla="*/ 437840 h 3256221"/>
                  <a:gd name="connsiteX24" fmla="*/ 2262470 w 5469486"/>
                  <a:gd name="connsiteY24" fmla="*/ 360399 h 3256221"/>
                  <a:gd name="connsiteX25" fmla="*/ 1785910 w 5469486"/>
                  <a:gd name="connsiteY25" fmla="*/ 0 h 3256221"/>
                  <a:gd name="connsiteX26" fmla="*/ 1291478 w 5469486"/>
                  <a:gd name="connsiteY26" fmla="*/ 354442 h 3256221"/>
                  <a:gd name="connsiteX27" fmla="*/ 1321264 w 5469486"/>
                  <a:gd name="connsiteY27" fmla="*/ 1012691 h 3256221"/>
                  <a:gd name="connsiteX28" fmla="*/ 1243823 w 5469486"/>
                  <a:gd name="connsiteY28" fmla="*/ 1158637 h 3256221"/>
                  <a:gd name="connsiteX29" fmla="*/ 610954 w 5469486"/>
                  <a:gd name="connsiteY29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433798 w 5469486"/>
                  <a:gd name="connsiteY18" fmla="*/ 464646 h 3256221"/>
                  <a:gd name="connsiteX19" fmla="*/ 4156797 w 5469486"/>
                  <a:gd name="connsiteY19" fmla="*/ 318700 h 3256221"/>
                  <a:gd name="connsiteX20" fmla="*/ 3707044 w 5469486"/>
                  <a:gd name="connsiteY20" fmla="*/ 44677 h 3256221"/>
                  <a:gd name="connsiteX21" fmla="*/ 3126236 w 5469486"/>
                  <a:gd name="connsiteY21" fmla="*/ 74463 h 3256221"/>
                  <a:gd name="connsiteX22" fmla="*/ 2372675 w 5469486"/>
                  <a:gd name="connsiteY22" fmla="*/ 437840 h 3256221"/>
                  <a:gd name="connsiteX23" fmla="*/ 2262470 w 5469486"/>
                  <a:gd name="connsiteY23" fmla="*/ 360399 h 3256221"/>
                  <a:gd name="connsiteX24" fmla="*/ 1785910 w 5469486"/>
                  <a:gd name="connsiteY24" fmla="*/ 0 h 3256221"/>
                  <a:gd name="connsiteX25" fmla="*/ 1291478 w 5469486"/>
                  <a:gd name="connsiteY25" fmla="*/ 354442 h 3256221"/>
                  <a:gd name="connsiteX26" fmla="*/ 1321264 w 5469486"/>
                  <a:gd name="connsiteY26" fmla="*/ 1012691 h 3256221"/>
                  <a:gd name="connsiteX27" fmla="*/ 1243823 w 5469486"/>
                  <a:gd name="connsiteY27" fmla="*/ 1158637 h 3256221"/>
                  <a:gd name="connsiteX28" fmla="*/ 610954 w 5469486"/>
                  <a:gd name="connsiteY28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156797 w 5469486"/>
                  <a:gd name="connsiteY18" fmla="*/ 318700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4188370 w 5469486"/>
                  <a:gd name="connsiteY18" fmla="*/ 167151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126236 w 5469486"/>
                  <a:gd name="connsiteY20" fmla="*/ 74463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372675 w 5469486"/>
                  <a:gd name="connsiteY21" fmla="*/ 437840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555795 w 5469486"/>
                  <a:gd name="connsiteY21" fmla="*/ 425211 h 3256221"/>
                  <a:gd name="connsiteX22" fmla="*/ 2262470 w 5469486"/>
                  <a:gd name="connsiteY22" fmla="*/ 360399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617382 h 3256221"/>
                  <a:gd name="connsiteX1" fmla="*/ 0 w 5469486"/>
                  <a:gd name="connsiteY1" fmla="*/ 806221 h 3256221"/>
                  <a:gd name="connsiteX2" fmla="*/ 12748 w 5469486"/>
                  <a:gd name="connsiteY2" fmla="*/ 2376135 h 3256221"/>
                  <a:gd name="connsiteX3" fmla="*/ 790260 w 5469486"/>
                  <a:gd name="connsiteY3" fmla="*/ 2608341 h 3256221"/>
                  <a:gd name="connsiteX4" fmla="*/ 1085724 w 5469486"/>
                  <a:gd name="connsiteY4" fmla="*/ 2304773 h 3256221"/>
                  <a:gd name="connsiteX5" fmla="*/ 1405139 w 5469486"/>
                  <a:gd name="connsiteY5" fmla="*/ 2258307 h 3256221"/>
                  <a:gd name="connsiteX6" fmla="*/ 2379343 w 5469486"/>
                  <a:gd name="connsiteY6" fmla="*/ 2835776 h 3256221"/>
                  <a:gd name="connsiteX7" fmla="*/ 3411100 w 5469486"/>
                  <a:gd name="connsiteY7" fmla="*/ 3253006 h 3256221"/>
                  <a:gd name="connsiteX8" fmla="*/ 3665349 w 5469486"/>
                  <a:gd name="connsiteY8" fmla="*/ 3256221 h 3256221"/>
                  <a:gd name="connsiteX9" fmla="*/ 4290003 w 5469486"/>
                  <a:gd name="connsiteY9" fmla="*/ 3028185 h 3256221"/>
                  <a:gd name="connsiteX10" fmla="*/ 4673750 w 5469486"/>
                  <a:gd name="connsiteY10" fmla="*/ 2769774 h 3256221"/>
                  <a:gd name="connsiteX11" fmla="*/ 5469486 w 5469486"/>
                  <a:gd name="connsiteY11" fmla="*/ 2018471 h 3256221"/>
                  <a:gd name="connsiteX12" fmla="*/ 5446969 w 5469486"/>
                  <a:gd name="connsiteY12" fmla="*/ 1130751 h 3256221"/>
                  <a:gd name="connsiteX13" fmla="*/ 5088473 w 5469486"/>
                  <a:gd name="connsiteY13" fmla="*/ 466068 h 3256221"/>
                  <a:gd name="connsiteX14" fmla="*/ 4758215 w 5469486"/>
                  <a:gd name="connsiteY14" fmla="*/ 202655 h 3256221"/>
                  <a:gd name="connsiteX15" fmla="*/ 4570692 w 5469486"/>
                  <a:gd name="connsiteY15" fmla="*/ 247811 h 3256221"/>
                  <a:gd name="connsiteX16" fmla="*/ 4459175 w 5469486"/>
                  <a:gd name="connsiteY16" fmla="*/ 290584 h 3256221"/>
                  <a:gd name="connsiteX17" fmla="*/ 4439755 w 5469486"/>
                  <a:gd name="connsiteY17" fmla="*/ 402098 h 3256221"/>
                  <a:gd name="connsiteX18" fmla="*/ 3998934 w 5469486"/>
                  <a:gd name="connsiteY18" fmla="*/ 110320 h 3256221"/>
                  <a:gd name="connsiteX19" fmla="*/ 3707044 w 5469486"/>
                  <a:gd name="connsiteY19" fmla="*/ 44677 h 3256221"/>
                  <a:gd name="connsiteX20" fmla="*/ 3214640 w 5469486"/>
                  <a:gd name="connsiteY20" fmla="*/ 131292 h 3256221"/>
                  <a:gd name="connsiteX21" fmla="*/ 2555795 w 5469486"/>
                  <a:gd name="connsiteY21" fmla="*/ 425211 h 3256221"/>
                  <a:gd name="connsiteX22" fmla="*/ 2376131 w 5469486"/>
                  <a:gd name="connsiteY22" fmla="*/ 246737 h 3256221"/>
                  <a:gd name="connsiteX23" fmla="*/ 1785910 w 5469486"/>
                  <a:gd name="connsiteY23" fmla="*/ 0 h 3256221"/>
                  <a:gd name="connsiteX24" fmla="*/ 1291478 w 5469486"/>
                  <a:gd name="connsiteY24" fmla="*/ 354442 h 3256221"/>
                  <a:gd name="connsiteX25" fmla="*/ 1321264 w 5469486"/>
                  <a:gd name="connsiteY25" fmla="*/ 1012691 h 3256221"/>
                  <a:gd name="connsiteX26" fmla="*/ 1243823 w 5469486"/>
                  <a:gd name="connsiteY26" fmla="*/ 1158637 h 3256221"/>
                  <a:gd name="connsiteX27" fmla="*/ 610954 w 5469486"/>
                  <a:gd name="connsiteY27" fmla="*/ 617382 h 3256221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987433 h 3230963"/>
                  <a:gd name="connsiteX26" fmla="*/ 1243823 w 5469486"/>
                  <a:gd name="connsiteY26" fmla="*/ 1133379 h 3230963"/>
                  <a:gd name="connsiteX27" fmla="*/ 610954 w 5469486"/>
                  <a:gd name="connsiteY27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987433 h 3230963"/>
                  <a:gd name="connsiteX26" fmla="*/ 610954 w 5469486"/>
                  <a:gd name="connsiteY26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707044 w 5469486"/>
                  <a:gd name="connsiteY19" fmla="*/ 19419 h 3230963"/>
                  <a:gd name="connsiteX20" fmla="*/ 3214640 w 5469486"/>
                  <a:gd name="connsiteY20" fmla="*/ 106034 h 3230963"/>
                  <a:gd name="connsiteX21" fmla="*/ 2555795 w 5469486"/>
                  <a:gd name="connsiteY21" fmla="*/ 399953 h 3230963"/>
                  <a:gd name="connsiteX22" fmla="*/ 2376131 w 5469486"/>
                  <a:gd name="connsiteY22" fmla="*/ 221479 h 3230963"/>
                  <a:gd name="connsiteX23" fmla="*/ 2025862 w 5469486"/>
                  <a:gd name="connsiteY23" fmla="*/ 0 h 3230963"/>
                  <a:gd name="connsiteX24" fmla="*/ 1291478 w 5469486"/>
                  <a:gd name="connsiteY24" fmla="*/ 329184 h 3230963"/>
                  <a:gd name="connsiteX25" fmla="*/ 1321264 w 5469486"/>
                  <a:gd name="connsiteY25" fmla="*/ 1025320 h 3230963"/>
                  <a:gd name="connsiteX26" fmla="*/ 610954 w 5469486"/>
                  <a:gd name="connsiteY26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98934 w 5469486"/>
                  <a:gd name="connsiteY18" fmla="*/ 85062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897902 w 5469486"/>
                  <a:gd name="connsiteY18" fmla="*/ 40860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  <a:gd name="connsiteX0" fmla="*/ 610954 w 5469486"/>
                  <a:gd name="connsiteY0" fmla="*/ 592124 h 3230963"/>
                  <a:gd name="connsiteX1" fmla="*/ 0 w 5469486"/>
                  <a:gd name="connsiteY1" fmla="*/ 780963 h 3230963"/>
                  <a:gd name="connsiteX2" fmla="*/ 12748 w 5469486"/>
                  <a:gd name="connsiteY2" fmla="*/ 2350877 h 3230963"/>
                  <a:gd name="connsiteX3" fmla="*/ 790260 w 5469486"/>
                  <a:gd name="connsiteY3" fmla="*/ 2583083 h 3230963"/>
                  <a:gd name="connsiteX4" fmla="*/ 1085724 w 5469486"/>
                  <a:gd name="connsiteY4" fmla="*/ 2279515 h 3230963"/>
                  <a:gd name="connsiteX5" fmla="*/ 1405139 w 5469486"/>
                  <a:gd name="connsiteY5" fmla="*/ 2233049 h 3230963"/>
                  <a:gd name="connsiteX6" fmla="*/ 2379343 w 5469486"/>
                  <a:gd name="connsiteY6" fmla="*/ 2810518 h 3230963"/>
                  <a:gd name="connsiteX7" fmla="*/ 3411100 w 5469486"/>
                  <a:gd name="connsiteY7" fmla="*/ 3227748 h 3230963"/>
                  <a:gd name="connsiteX8" fmla="*/ 3665349 w 5469486"/>
                  <a:gd name="connsiteY8" fmla="*/ 3230963 h 3230963"/>
                  <a:gd name="connsiteX9" fmla="*/ 4290003 w 5469486"/>
                  <a:gd name="connsiteY9" fmla="*/ 3002927 h 3230963"/>
                  <a:gd name="connsiteX10" fmla="*/ 4673750 w 5469486"/>
                  <a:gd name="connsiteY10" fmla="*/ 2744516 h 3230963"/>
                  <a:gd name="connsiteX11" fmla="*/ 5469486 w 5469486"/>
                  <a:gd name="connsiteY11" fmla="*/ 1993213 h 3230963"/>
                  <a:gd name="connsiteX12" fmla="*/ 5446969 w 5469486"/>
                  <a:gd name="connsiteY12" fmla="*/ 1105493 h 3230963"/>
                  <a:gd name="connsiteX13" fmla="*/ 5088473 w 5469486"/>
                  <a:gd name="connsiteY13" fmla="*/ 440810 h 3230963"/>
                  <a:gd name="connsiteX14" fmla="*/ 4758215 w 5469486"/>
                  <a:gd name="connsiteY14" fmla="*/ 177397 h 3230963"/>
                  <a:gd name="connsiteX15" fmla="*/ 4570692 w 5469486"/>
                  <a:gd name="connsiteY15" fmla="*/ 222553 h 3230963"/>
                  <a:gd name="connsiteX16" fmla="*/ 4459175 w 5469486"/>
                  <a:gd name="connsiteY16" fmla="*/ 265326 h 3230963"/>
                  <a:gd name="connsiteX17" fmla="*/ 4439755 w 5469486"/>
                  <a:gd name="connsiteY17" fmla="*/ 376840 h 3230963"/>
                  <a:gd name="connsiteX18" fmla="*/ 3923160 w 5469486"/>
                  <a:gd name="connsiteY18" fmla="*/ 28231 h 3230963"/>
                  <a:gd name="connsiteX19" fmla="*/ 3214640 w 5469486"/>
                  <a:gd name="connsiteY19" fmla="*/ 106034 h 3230963"/>
                  <a:gd name="connsiteX20" fmla="*/ 2555795 w 5469486"/>
                  <a:gd name="connsiteY20" fmla="*/ 399953 h 3230963"/>
                  <a:gd name="connsiteX21" fmla="*/ 2376131 w 5469486"/>
                  <a:gd name="connsiteY21" fmla="*/ 221479 h 3230963"/>
                  <a:gd name="connsiteX22" fmla="*/ 2025862 w 5469486"/>
                  <a:gd name="connsiteY22" fmla="*/ 0 h 3230963"/>
                  <a:gd name="connsiteX23" fmla="*/ 1291478 w 5469486"/>
                  <a:gd name="connsiteY23" fmla="*/ 329184 h 3230963"/>
                  <a:gd name="connsiteX24" fmla="*/ 1321264 w 5469486"/>
                  <a:gd name="connsiteY24" fmla="*/ 1025320 h 3230963"/>
                  <a:gd name="connsiteX25" fmla="*/ 610954 w 5469486"/>
                  <a:gd name="connsiteY25" fmla="*/ 592124 h 32309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</a:cxnLst>
                <a:rect l="l" t="t" r="r" b="b"/>
                <a:pathLst>
                  <a:path w="5469486" h="3230963">
                    <a:moveTo>
                      <a:pt x="610954" y="592124"/>
                    </a:moveTo>
                    <a:lnTo>
                      <a:pt x="0" y="780963"/>
                    </a:lnTo>
                    <a:lnTo>
                      <a:pt x="12748" y="2350877"/>
                    </a:lnTo>
                    <a:lnTo>
                      <a:pt x="790260" y="2583083"/>
                    </a:lnTo>
                    <a:lnTo>
                      <a:pt x="1085724" y="2279515"/>
                    </a:lnTo>
                    <a:lnTo>
                      <a:pt x="1405139" y="2233049"/>
                    </a:lnTo>
                    <a:lnTo>
                      <a:pt x="2379343" y="2810518"/>
                    </a:lnTo>
                    <a:lnTo>
                      <a:pt x="3411100" y="3227748"/>
                    </a:lnTo>
                    <a:lnTo>
                      <a:pt x="3665349" y="3230963"/>
                    </a:lnTo>
                    <a:lnTo>
                      <a:pt x="4290003" y="3002927"/>
                    </a:lnTo>
                    <a:lnTo>
                      <a:pt x="4673750" y="2744516"/>
                    </a:lnTo>
                    <a:lnTo>
                      <a:pt x="5469486" y="1993213"/>
                    </a:lnTo>
                    <a:lnTo>
                      <a:pt x="5446969" y="1105493"/>
                    </a:lnTo>
                    <a:lnTo>
                      <a:pt x="5088473" y="440810"/>
                    </a:lnTo>
                    <a:lnTo>
                      <a:pt x="4758215" y="177397"/>
                    </a:lnTo>
                    <a:lnTo>
                      <a:pt x="4570692" y="222553"/>
                    </a:lnTo>
                    <a:lnTo>
                      <a:pt x="4459175" y="265326"/>
                    </a:lnTo>
                    <a:lnTo>
                      <a:pt x="4439755" y="376840"/>
                    </a:lnTo>
                    <a:lnTo>
                      <a:pt x="3923160" y="28231"/>
                    </a:lnTo>
                    <a:lnTo>
                      <a:pt x="3214640" y="106034"/>
                    </a:lnTo>
                    <a:lnTo>
                      <a:pt x="2555795" y="399953"/>
                    </a:lnTo>
                    <a:lnTo>
                      <a:pt x="2376131" y="221479"/>
                    </a:lnTo>
                    <a:lnTo>
                      <a:pt x="2025862" y="0"/>
                    </a:lnTo>
                    <a:lnTo>
                      <a:pt x="1291478" y="329184"/>
                    </a:lnTo>
                    <a:lnTo>
                      <a:pt x="1321264" y="1025320"/>
                    </a:lnTo>
                    <a:lnTo>
                      <a:pt x="610954" y="592124"/>
                    </a:ln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6" name="Freeform 24">
                <a:extLst>
                  <a:ext uri="{FF2B5EF4-FFF2-40B4-BE49-F238E27FC236}">
                    <a16:creationId xmlns:a16="http://schemas.microsoft.com/office/drawing/2014/main" id="{6B20F613-C137-9BB0-0120-431B4D7BC57D}"/>
                  </a:ext>
                </a:extLst>
              </xdr:cNvPr>
              <xdr:cNvSpPr/>
            </xdr:nvSpPr>
            <xdr:spPr>
              <a:xfrm>
                <a:off x="1485889" y="738795"/>
                <a:ext cx="9737201" cy="5520441"/>
              </a:xfrm>
              <a:custGeom>
                <a:avLst/>
                <a:gdLst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122464 w 4942114"/>
                  <a:gd name="connsiteY33" fmla="*/ 968829 h 2773136"/>
                  <a:gd name="connsiteX34" fmla="*/ 5443 w 4942114"/>
                  <a:gd name="connsiteY34" fmla="*/ 922565 h 2773136"/>
                  <a:gd name="connsiteX35" fmla="*/ 0 w 4942114"/>
                  <a:gd name="connsiteY35" fmla="*/ 781050 h 2773136"/>
                  <a:gd name="connsiteX36" fmla="*/ 168728 w 4942114"/>
                  <a:gd name="connsiteY36" fmla="*/ 688522 h 2773136"/>
                  <a:gd name="connsiteX37" fmla="*/ 171450 w 4942114"/>
                  <a:gd name="connsiteY37" fmla="*/ 653143 h 2773136"/>
                  <a:gd name="connsiteX38" fmla="*/ 381000 w 4942114"/>
                  <a:gd name="connsiteY38" fmla="*/ 642258 h 2773136"/>
                  <a:gd name="connsiteX39" fmla="*/ 381000 w 4942114"/>
                  <a:gd name="connsiteY39" fmla="*/ 707572 h 2773136"/>
                  <a:gd name="connsiteX40" fmla="*/ 1020536 w 4942114"/>
                  <a:gd name="connsiteY40" fmla="*/ 1072243 h 2773136"/>
                  <a:gd name="connsiteX41" fmla="*/ 1132114 w 4942114"/>
                  <a:gd name="connsiteY41" fmla="*/ 1085850 h 2773136"/>
                  <a:gd name="connsiteX42" fmla="*/ 1357993 w 4942114"/>
                  <a:gd name="connsiteY42" fmla="*/ 816429 h 2773136"/>
                  <a:gd name="connsiteX43" fmla="*/ 1526721 w 4942114"/>
                  <a:gd name="connsiteY43" fmla="*/ 751115 h 2773136"/>
                  <a:gd name="connsiteX44" fmla="*/ 1355271 w 4942114"/>
                  <a:gd name="connsiteY44" fmla="*/ 696686 h 2773136"/>
                  <a:gd name="connsiteX45" fmla="*/ 1333500 w 4942114"/>
                  <a:gd name="connsiteY45" fmla="*/ 677636 h 2773136"/>
                  <a:gd name="connsiteX46" fmla="*/ 1336221 w 4942114"/>
                  <a:gd name="connsiteY46" fmla="*/ 489858 h 2773136"/>
                  <a:gd name="connsiteX47" fmla="*/ 1499507 w 4942114"/>
                  <a:gd name="connsiteY47" fmla="*/ 432708 h 2773136"/>
                  <a:gd name="connsiteX48" fmla="*/ 1336221 w 4942114"/>
                  <a:gd name="connsiteY48" fmla="*/ 378279 h 2773136"/>
                  <a:gd name="connsiteX49" fmla="*/ 1325336 w 4942114"/>
                  <a:gd name="connsiteY49" fmla="*/ 345622 h 2773136"/>
                  <a:gd name="connsiteX50" fmla="*/ 1328057 w 4942114"/>
                  <a:gd name="connsiteY50" fmla="*/ 182336 h 2773136"/>
                  <a:gd name="connsiteX51" fmla="*/ 1529443 w 4942114"/>
                  <a:gd name="connsiteY51" fmla="*/ 87086 h 2773136"/>
                  <a:gd name="connsiteX52" fmla="*/ 1529443 w 4942114"/>
                  <a:gd name="connsiteY52" fmla="*/ 38100 h 2773136"/>
                  <a:gd name="connsiteX53" fmla="*/ 1839686 w 4942114"/>
                  <a:gd name="connsiteY53" fmla="*/ 89808 h 2773136"/>
                  <a:gd name="connsiteX54" fmla="*/ 1839686 w 4942114"/>
                  <a:gd name="connsiteY54" fmla="*/ 32658 h 2773136"/>
                  <a:gd name="connsiteX55" fmla="*/ 1845128 w 4942114"/>
                  <a:gd name="connsiteY55" fmla="*/ 179615 h 2773136"/>
                  <a:gd name="connsiteX56" fmla="*/ 2106386 w 4942114"/>
                  <a:gd name="connsiteY56" fmla="*/ 277586 h 2773136"/>
                  <a:gd name="connsiteX57" fmla="*/ 2198914 w 4942114"/>
                  <a:gd name="connsiteY57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5443 w 4942114"/>
                  <a:gd name="connsiteY33" fmla="*/ 922565 h 2773136"/>
                  <a:gd name="connsiteX34" fmla="*/ 0 w 4942114"/>
                  <a:gd name="connsiteY34" fmla="*/ 781050 h 2773136"/>
                  <a:gd name="connsiteX35" fmla="*/ 168728 w 4942114"/>
                  <a:gd name="connsiteY35" fmla="*/ 688522 h 2773136"/>
                  <a:gd name="connsiteX36" fmla="*/ 171450 w 4942114"/>
                  <a:gd name="connsiteY36" fmla="*/ 653143 h 2773136"/>
                  <a:gd name="connsiteX37" fmla="*/ 381000 w 4942114"/>
                  <a:gd name="connsiteY37" fmla="*/ 642258 h 2773136"/>
                  <a:gd name="connsiteX38" fmla="*/ 381000 w 4942114"/>
                  <a:gd name="connsiteY38" fmla="*/ 707572 h 2773136"/>
                  <a:gd name="connsiteX39" fmla="*/ 1020536 w 4942114"/>
                  <a:gd name="connsiteY39" fmla="*/ 1072243 h 2773136"/>
                  <a:gd name="connsiteX40" fmla="*/ 1132114 w 4942114"/>
                  <a:gd name="connsiteY40" fmla="*/ 1085850 h 2773136"/>
                  <a:gd name="connsiteX41" fmla="*/ 1357993 w 4942114"/>
                  <a:gd name="connsiteY41" fmla="*/ 816429 h 2773136"/>
                  <a:gd name="connsiteX42" fmla="*/ 1526721 w 4942114"/>
                  <a:gd name="connsiteY42" fmla="*/ 751115 h 2773136"/>
                  <a:gd name="connsiteX43" fmla="*/ 1355271 w 4942114"/>
                  <a:gd name="connsiteY43" fmla="*/ 696686 h 2773136"/>
                  <a:gd name="connsiteX44" fmla="*/ 1333500 w 4942114"/>
                  <a:gd name="connsiteY44" fmla="*/ 677636 h 2773136"/>
                  <a:gd name="connsiteX45" fmla="*/ 1336221 w 4942114"/>
                  <a:gd name="connsiteY45" fmla="*/ 489858 h 2773136"/>
                  <a:gd name="connsiteX46" fmla="*/ 1499507 w 4942114"/>
                  <a:gd name="connsiteY46" fmla="*/ 432708 h 2773136"/>
                  <a:gd name="connsiteX47" fmla="*/ 1336221 w 4942114"/>
                  <a:gd name="connsiteY47" fmla="*/ 378279 h 2773136"/>
                  <a:gd name="connsiteX48" fmla="*/ 1325336 w 4942114"/>
                  <a:gd name="connsiteY48" fmla="*/ 345622 h 2773136"/>
                  <a:gd name="connsiteX49" fmla="*/ 1328057 w 4942114"/>
                  <a:gd name="connsiteY49" fmla="*/ 182336 h 2773136"/>
                  <a:gd name="connsiteX50" fmla="*/ 1529443 w 4942114"/>
                  <a:gd name="connsiteY50" fmla="*/ 87086 h 2773136"/>
                  <a:gd name="connsiteX51" fmla="*/ 1529443 w 4942114"/>
                  <a:gd name="connsiteY51" fmla="*/ 38100 h 2773136"/>
                  <a:gd name="connsiteX52" fmla="*/ 1839686 w 4942114"/>
                  <a:gd name="connsiteY52" fmla="*/ 89808 h 2773136"/>
                  <a:gd name="connsiteX53" fmla="*/ 1839686 w 4942114"/>
                  <a:gd name="connsiteY53" fmla="*/ 32658 h 2773136"/>
                  <a:gd name="connsiteX54" fmla="*/ 1845128 w 4942114"/>
                  <a:gd name="connsiteY54" fmla="*/ 179615 h 2773136"/>
                  <a:gd name="connsiteX55" fmla="*/ 2106386 w 4942114"/>
                  <a:gd name="connsiteY55" fmla="*/ 277586 h 2773136"/>
                  <a:gd name="connsiteX56" fmla="*/ 2198914 w 4942114"/>
                  <a:gd name="connsiteY56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16328 w 4942114"/>
                  <a:gd name="connsiteY32" fmla="*/ 996043 h 2773136"/>
                  <a:gd name="connsiteX33" fmla="*/ 0 w 4942114"/>
                  <a:gd name="connsiteY33" fmla="*/ 781050 h 2773136"/>
                  <a:gd name="connsiteX34" fmla="*/ 168728 w 4942114"/>
                  <a:gd name="connsiteY34" fmla="*/ 688522 h 2773136"/>
                  <a:gd name="connsiteX35" fmla="*/ 171450 w 4942114"/>
                  <a:gd name="connsiteY35" fmla="*/ 653143 h 2773136"/>
                  <a:gd name="connsiteX36" fmla="*/ 381000 w 4942114"/>
                  <a:gd name="connsiteY36" fmla="*/ 642258 h 2773136"/>
                  <a:gd name="connsiteX37" fmla="*/ 381000 w 4942114"/>
                  <a:gd name="connsiteY37" fmla="*/ 707572 h 2773136"/>
                  <a:gd name="connsiteX38" fmla="*/ 1020536 w 4942114"/>
                  <a:gd name="connsiteY38" fmla="*/ 1072243 h 2773136"/>
                  <a:gd name="connsiteX39" fmla="*/ 1132114 w 4942114"/>
                  <a:gd name="connsiteY39" fmla="*/ 1085850 h 2773136"/>
                  <a:gd name="connsiteX40" fmla="*/ 1357993 w 4942114"/>
                  <a:gd name="connsiteY40" fmla="*/ 816429 h 2773136"/>
                  <a:gd name="connsiteX41" fmla="*/ 1526721 w 4942114"/>
                  <a:gd name="connsiteY41" fmla="*/ 751115 h 2773136"/>
                  <a:gd name="connsiteX42" fmla="*/ 1355271 w 4942114"/>
                  <a:gd name="connsiteY42" fmla="*/ 696686 h 2773136"/>
                  <a:gd name="connsiteX43" fmla="*/ 1333500 w 4942114"/>
                  <a:gd name="connsiteY43" fmla="*/ 677636 h 2773136"/>
                  <a:gd name="connsiteX44" fmla="*/ 1336221 w 4942114"/>
                  <a:gd name="connsiteY44" fmla="*/ 489858 h 2773136"/>
                  <a:gd name="connsiteX45" fmla="*/ 1499507 w 4942114"/>
                  <a:gd name="connsiteY45" fmla="*/ 432708 h 2773136"/>
                  <a:gd name="connsiteX46" fmla="*/ 1336221 w 4942114"/>
                  <a:gd name="connsiteY46" fmla="*/ 378279 h 2773136"/>
                  <a:gd name="connsiteX47" fmla="*/ 1325336 w 4942114"/>
                  <a:gd name="connsiteY47" fmla="*/ 345622 h 2773136"/>
                  <a:gd name="connsiteX48" fmla="*/ 1328057 w 4942114"/>
                  <a:gd name="connsiteY48" fmla="*/ 182336 h 2773136"/>
                  <a:gd name="connsiteX49" fmla="*/ 1529443 w 4942114"/>
                  <a:gd name="connsiteY49" fmla="*/ 87086 h 2773136"/>
                  <a:gd name="connsiteX50" fmla="*/ 1529443 w 4942114"/>
                  <a:gd name="connsiteY50" fmla="*/ 38100 h 2773136"/>
                  <a:gd name="connsiteX51" fmla="*/ 1839686 w 4942114"/>
                  <a:gd name="connsiteY51" fmla="*/ 89808 h 2773136"/>
                  <a:gd name="connsiteX52" fmla="*/ 1839686 w 4942114"/>
                  <a:gd name="connsiteY52" fmla="*/ 32658 h 2773136"/>
                  <a:gd name="connsiteX53" fmla="*/ 1845128 w 4942114"/>
                  <a:gd name="connsiteY53" fmla="*/ 179615 h 2773136"/>
                  <a:gd name="connsiteX54" fmla="*/ 2106386 w 4942114"/>
                  <a:gd name="connsiteY54" fmla="*/ 277586 h 2773136"/>
                  <a:gd name="connsiteX55" fmla="*/ 2198914 w 4942114"/>
                  <a:gd name="connsiteY55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117021 w 4942114"/>
                  <a:gd name="connsiteY30" fmla="*/ 1211036 h 2773136"/>
                  <a:gd name="connsiteX31" fmla="*/ 8164 w 4942114"/>
                  <a:gd name="connsiteY31" fmla="*/ 1175658 h 2773136"/>
                  <a:gd name="connsiteX32" fmla="*/ 0 w 4942114"/>
                  <a:gd name="connsiteY32" fmla="*/ 781050 h 2773136"/>
                  <a:gd name="connsiteX33" fmla="*/ 168728 w 4942114"/>
                  <a:gd name="connsiteY33" fmla="*/ 688522 h 2773136"/>
                  <a:gd name="connsiteX34" fmla="*/ 171450 w 4942114"/>
                  <a:gd name="connsiteY34" fmla="*/ 653143 h 2773136"/>
                  <a:gd name="connsiteX35" fmla="*/ 381000 w 4942114"/>
                  <a:gd name="connsiteY35" fmla="*/ 642258 h 2773136"/>
                  <a:gd name="connsiteX36" fmla="*/ 381000 w 4942114"/>
                  <a:gd name="connsiteY36" fmla="*/ 707572 h 2773136"/>
                  <a:gd name="connsiteX37" fmla="*/ 1020536 w 4942114"/>
                  <a:gd name="connsiteY37" fmla="*/ 1072243 h 2773136"/>
                  <a:gd name="connsiteX38" fmla="*/ 1132114 w 4942114"/>
                  <a:gd name="connsiteY38" fmla="*/ 1085850 h 2773136"/>
                  <a:gd name="connsiteX39" fmla="*/ 1357993 w 4942114"/>
                  <a:gd name="connsiteY39" fmla="*/ 816429 h 2773136"/>
                  <a:gd name="connsiteX40" fmla="*/ 1526721 w 4942114"/>
                  <a:gd name="connsiteY40" fmla="*/ 751115 h 2773136"/>
                  <a:gd name="connsiteX41" fmla="*/ 1355271 w 4942114"/>
                  <a:gd name="connsiteY41" fmla="*/ 696686 h 2773136"/>
                  <a:gd name="connsiteX42" fmla="*/ 1333500 w 4942114"/>
                  <a:gd name="connsiteY42" fmla="*/ 677636 h 2773136"/>
                  <a:gd name="connsiteX43" fmla="*/ 1336221 w 4942114"/>
                  <a:gd name="connsiteY43" fmla="*/ 489858 h 2773136"/>
                  <a:gd name="connsiteX44" fmla="*/ 1499507 w 4942114"/>
                  <a:gd name="connsiteY44" fmla="*/ 432708 h 2773136"/>
                  <a:gd name="connsiteX45" fmla="*/ 1336221 w 4942114"/>
                  <a:gd name="connsiteY45" fmla="*/ 378279 h 2773136"/>
                  <a:gd name="connsiteX46" fmla="*/ 1325336 w 4942114"/>
                  <a:gd name="connsiteY46" fmla="*/ 345622 h 2773136"/>
                  <a:gd name="connsiteX47" fmla="*/ 1328057 w 4942114"/>
                  <a:gd name="connsiteY47" fmla="*/ 182336 h 2773136"/>
                  <a:gd name="connsiteX48" fmla="*/ 1529443 w 4942114"/>
                  <a:gd name="connsiteY48" fmla="*/ 87086 h 2773136"/>
                  <a:gd name="connsiteX49" fmla="*/ 1529443 w 4942114"/>
                  <a:gd name="connsiteY49" fmla="*/ 38100 h 2773136"/>
                  <a:gd name="connsiteX50" fmla="*/ 1839686 w 4942114"/>
                  <a:gd name="connsiteY50" fmla="*/ 89808 h 2773136"/>
                  <a:gd name="connsiteX51" fmla="*/ 1839686 w 4942114"/>
                  <a:gd name="connsiteY51" fmla="*/ 32658 h 2773136"/>
                  <a:gd name="connsiteX52" fmla="*/ 1845128 w 4942114"/>
                  <a:gd name="connsiteY52" fmla="*/ 179615 h 2773136"/>
                  <a:gd name="connsiteX53" fmla="*/ 2106386 w 4942114"/>
                  <a:gd name="connsiteY53" fmla="*/ 277586 h 2773136"/>
                  <a:gd name="connsiteX54" fmla="*/ 2198914 w 4942114"/>
                  <a:gd name="connsiteY54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8164 w 4942114"/>
                  <a:gd name="connsiteY30" fmla="*/ 1175658 h 2773136"/>
                  <a:gd name="connsiteX31" fmla="*/ 0 w 4942114"/>
                  <a:gd name="connsiteY31" fmla="*/ 781050 h 2773136"/>
                  <a:gd name="connsiteX32" fmla="*/ 168728 w 4942114"/>
                  <a:gd name="connsiteY32" fmla="*/ 688522 h 2773136"/>
                  <a:gd name="connsiteX33" fmla="*/ 171450 w 4942114"/>
                  <a:gd name="connsiteY33" fmla="*/ 653143 h 2773136"/>
                  <a:gd name="connsiteX34" fmla="*/ 381000 w 4942114"/>
                  <a:gd name="connsiteY34" fmla="*/ 642258 h 2773136"/>
                  <a:gd name="connsiteX35" fmla="*/ 381000 w 4942114"/>
                  <a:gd name="connsiteY35" fmla="*/ 707572 h 2773136"/>
                  <a:gd name="connsiteX36" fmla="*/ 1020536 w 4942114"/>
                  <a:gd name="connsiteY36" fmla="*/ 1072243 h 2773136"/>
                  <a:gd name="connsiteX37" fmla="*/ 1132114 w 4942114"/>
                  <a:gd name="connsiteY37" fmla="*/ 1085850 h 2773136"/>
                  <a:gd name="connsiteX38" fmla="*/ 1357993 w 4942114"/>
                  <a:gd name="connsiteY38" fmla="*/ 816429 h 2773136"/>
                  <a:gd name="connsiteX39" fmla="*/ 1526721 w 4942114"/>
                  <a:gd name="connsiteY39" fmla="*/ 751115 h 2773136"/>
                  <a:gd name="connsiteX40" fmla="*/ 1355271 w 4942114"/>
                  <a:gd name="connsiteY40" fmla="*/ 696686 h 2773136"/>
                  <a:gd name="connsiteX41" fmla="*/ 1333500 w 4942114"/>
                  <a:gd name="connsiteY41" fmla="*/ 677636 h 2773136"/>
                  <a:gd name="connsiteX42" fmla="*/ 1336221 w 4942114"/>
                  <a:gd name="connsiteY42" fmla="*/ 489858 h 2773136"/>
                  <a:gd name="connsiteX43" fmla="*/ 1499507 w 4942114"/>
                  <a:gd name="connsiteY43" fmla="*/ 432708 h 2773136"/>
                  <a:gd name="connsiteX44" fmla="*/ 1336221 w 4942114"/>
                  <a:gd name="connsiteY44" fmla="*/ 378279 h 2773136"/>
                  <a:gd name="connsiteX45" fmla="*/ 1325336 w 4942114"/>
                  <a:gd name="connsiteY45" fmla="*/ 345622 h 2773136"/>
                  <a:gd name="connsiteX46" fmla="*/ 1328057 w 4942114"/>
                  <a:gd name="connsiteY46" fmla="*/ 182336 h 2773136"/>
                  <a:gd name="connsiteX47" fmla="*/ 1529443 w 4942114"/>
                  <a:gd name="connsiteY47" fmla="*/ 87086 h 2773136"/>
                  <a:gd name="connsiteX48" fmla="*/ 1529443 w 4942114"/>
                  <a:gd name="connsiteY48" fmla="*/ 38100 h 2773136"/>
                  <a:gd name="connsiteX49" fmla="*/ 1839686 w 4942114"/>
                  <a:gd name="connsiteY49" fmla="*/ 89808 h 2773136"/>
                  <a:gd name="connsiteX50" fmla="*/ 1839686 w 4942114"/>
                  <a:gd name="connsiteY50" fmla="*/ 32658 h 2773136"/>
                  <a:gd name="connsiteX51" fmla="*/ 1845128 w 4942114"/>
                  <a:gd name="connsiteY51" fmla="*/ 179615 h 2773136"/>
                  <a:gd name="connsiteX52" fmla="*/ 2106386 w 4942114"/>
                  <a:gd name="connsiteY52" fmla="*/ 277586 h 2773136"/>
                  <a:gd name="connsiteX53" fmla="*/ 2198914 w 4942114"/>
                  <a:gd name="connsiteY53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36071 w 4942114"/>
                  <a:gd name="connsiteY27" fmla="*/ 1458686 h 2773136"/>
                  <a:gd name="connsiteX28" fmla="*/ 19050 w 4942114"/>
                  <a:gd name="connsiteY28" fmla="*/ 1420586 h 2773136"/>
                  <a:gd name="connsiteX29" fmla="*/ 16328 w 4942114"/>
                  <a:gd name="connsiteY29" fmla="*/ 1257300 h 2773136"/>
                  <a:gd name="connsiteX30" fmla="*/ 0 w 4942114"/>
                  <a:gd name="connsiteY30" fmla="*/ 781050 h 2773136"/>
                  <a:gd name="connsiteX31" fmla="*/ 168728 w 4942114"/>
                  <a:gd name="connsiteY31" fmla="*/ 688522 h 2773136"/>
                  <a:gd name="connsiteX32" fmla="*/ 171450 w 4942114"/>
                  <a:gd name="connsiteY32" fmla="*/ 653143 h 2773136"/>
                  <a:gd name="connsiteX33" fmla="*/ 381000 w 4942114"/>
                  <a:gd name="connsiteY33" fmla="*/ 642258 h 2773136"/>
                  <a:gd name="connsiteX34" fmla="*/ 381000 w 4942114"/>
                  <a:gd name="connsiteY34" fmla="*/ 707572 h 2773136"/>
                  <a:gd name="connsiteX35" fmla="*/ 1020536 w 4942114"/>
                  <a:gd name="connsiteY35" fmla="*/ 1072243 h 2773136"/>
                  <a:gd name="connsiteX36" fmla="*/ 1132114 w 4942114"/>
                  <a:gd name="connsiteY36" fmla="*/ 1085850 h 2773136"/>
                  <a:gd name="connsiteX37" fmla="*/ 1357993 w 4942114"/>
                  <a:gd name="connsiteY37" fmla="*/ 816429 h 2773136"/>
                  <a:gd name="connsiteX38" fmla="*/ 1526721 w 4942114"/>
                  <a:gd name="connsiteY38" fmla="*/ 751115 h 2773136"/>
                  <a:gd name="connsiteX39" fmla="*/ 1355271 w 4942114"/>
                  <a:gd name="connsiteY39" fmla="*/ 696686 h 2773136"/>
                  <a:gd name="connsiteX40" fmla="*/ 1333500 w 4942114"/>
                  <a:gd name="connsiteY40" fmla="*/ 677636 h 2773136"/>
                  <a:gd name="connsiteX41" fmla="*/ 1336221 w 4942114"/>
                  <a:gd name="connsiteY41" fmla="*/ 489858 h 2773136"/>
                  <a:gd name="connsiteX42" fmla="*/ 1499507 w 4942114"/>
                  <a:gd name="connsiteY42" fmla="*/ 432708 h 2773136"/>
                  <a:gd name="connsiteX43" fmla="*/ 1336221 w 4942114"/>
                  <a:gd name="connsiteY43" fmla="*/ 378279 h 2773136"/>
                  <a:gd name="connsiteX44" fmla="*/ 1325336 w 4942114"/>
                  <a:gd name="connsiteY44" fmla="*/ 345622 h 2773136"/>
                  <a:gd name="connsiteX45" fmla="*/ 1328057 w 4942114"/>
                  <a:gd name="connsiteY45" fmla="*/ 182336 h 2773136"/>
                  <a:gd name="connsiteX46" fmla="*/ 1529443 w 4942114"/>
                  <a:gd name="connsiteY46" fmla="*/ 87086 h 2773136"/>
                  <a:gd name="connsiteX47" fmla="*/ 1529443 w 4942114"/>
                  <a:gd name="connsiteY47" fmla="*/ 38100 h 2773136"/>
                  <a:gd name="connsiteX48" fmla="*/ 1839686 w 4942114"/>
                  <a:gd name="connsiteY48" fmla="*/ 89808 h 2773136"/>
                  <a:gd name="connsiteX49" fmla="*/ 1839686 w 4942114"/>
                  <a:gd name="connsiteY49" fmla="*/ 32658 h 2773136"/>
                  <a:gd name="connsiteX50" fmla="*/ 1845128 w 4942114"/>
                  <a:gd name="connsiteY50" fmla="*/ 179615 h 2773136"/>
                  <a:gd name="connsiteX51" fmla="*/ 2106386 w 4942114"/>
                  <a:gd name="connsiteY51" fmla="*/ 277586 h 2773136"/>
                  <a:gd name="connsiteX52" fmla="*/ 2198914 w 4942114"/>
                  <a:gd name="connsiteY5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27214 w 4942114"/>
                  <a:gd name="connsiteY26" fmla="*/ 1496786 h 2773136"/>
                  <a:gd name="connsiteX27" fmla="*/ 19050 w 4942114"/>
                  <a:gd name="connsiteY27" fmla="*/ 1420586 h 2773136"/>
                  <a:gd name="connsiteX28" fmla="*/ 16328 w 4942114"/>
                  <a:gd name="connsiteY28" fmla="*/ 1257300 h 2773136"/>
                  <a:gd name="connsiteX29" fmla="*/ 0 w 4942114"/>
                  <a:gd name="connsiteY29" fmla="*/ 781050 h 2773136"/>
                  <a:gd name="connsiteX30" fmla="*/ 168728 w 4942114"/>
                  <a:gd name="connsiteY30" fmla="*/ 688522 h 2773136"/>
                  <a:gd name="connsiteX31" fmla="*/ 171450 w 4942114"/>
                  <a:gd name="connsiteY31" fmla="*/ 653143 h 2773136"/>
                  <a:gd name="connsiteX32" fmla="*/ 381000 w 4942114"/>
                  <a:gd name="connsiteY32" fmla="*/ 642258 h 2773136"/>
                  <a:gd name="connsiteX33" fmla="*/ 381000 w 4942114"/>
                  <a:gd name="connsiteY33" fmla="*/ 707572 h 2773136"/>
                  <a:gd name="connsiteX34" fmla="*/ 1020536 w 4942114"/>
                  <a:gd name="connsiteY34" fmla="*/ 1072243 h 2773136"/>
                  <a:gd name="connsiteX35" fmla="*/ 1132114 w 4942114"/>
                  <a:gd name="connsiteY35" fmla="*/ 1085850 h 2773136"/>
                  <a:gd name="connsiteX36" fmla="*/ 1357993 w 4942114"/>
                  <a:gd name="connsiteY36" fmla="*/ 816429 h 2773136"/>
                  <a:gd name="connsiteX37" fmla="*/ 1526721 w 4942114"/>
                  <a:gd name="connsiteY37" fmla="*/ 751115 h 2773136"/>
                  <a:gd name="connsiteX38" fmla="*/ 1355271 w 4942114"/>
                  <a:gd name="connsiteY38" fmla="*/ 696686 h 2773136"/>
                  <a:gd name="connsiteX39" fmla="*/ 1333500 w 4942114"/>
                  <a:gd name="connsiteY39" fmla="*/ 677636 h 2773136"/>
                  <a:gd name="connsiteX40" fmla="*/ 1336221 w 4942114"/>
                  <a:gd name="connsiteY40" fmla="*/ 489858 h 2773136"/>
                  <a:gd name="connsiteX41" fmla="*/ 1499507 w 4942114"/>
                  <a:gd name="connsiteY41" fmla="*/ 432708 h 2773136"/>
                  <a:gd name="connsiteX42" fmla="*/ 1336221 w 4942114"/>
                  <a:gd name="connsiteY42" fmla="*/ 378279 h 2773136"/>
                  <a:gd name="connsiteX43" fmla="*/ 1325336 w 4942114"/>
                  <a:gd name="connsiteY43" fmla="*/ 345622 h 2773136"/>
                  <a:gd name="connsiteX44" fmla="*/ 1328057 w 4942114"/>
                  <a:gd name="connsiteY44" fmla="*/ 182336 h 2773136"/>
                  <a:gd name="connsiteX45" fmla="*/ 1529443 w 4942114"/>
                  <a:gd name="connsiteY45" fmla="*/ 87086 h 2773136"/>
                  <a:gd name="connsiteX46" fmla="*/ 1529443 w 4942114"/>
                  <a:gd name="connsiteY46" fmla="*/ 38100 h 2773136"/>
                  <a:gd name="connsiteX47" fmla="*/ 1839686 w 4942114"/>
                  <a:gd name="connsiteY47" fmla="*/ 89808 h 2773136"/>
                  <a:gd name="connsiteX48" fmla="*/ 1839686 w 4942114"/>
                  <a:gd name="connsiteY48" fmla="*/ 32658 h 2773136"/>
                  <a:gd name="connsiteX49" fmla="*/ 1845128 w 4942114"/>
                  <a:gd name="connsiteY49" fmla="*/ 179615 h 2773136"/>
                  <a:gd name="connsiteX50" fmla="*/ 2106386 w 4942114"/>
                  <a:gd name="connsiteY50" fmla="*/ 277586 h 2773136"/>
                  <a:gd name="connsiteX51" fmla="*/ 2198914 w 4942114"/>
                  <a:gd name="connsiteY51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19050 w 4942114"/>
                  <a:gd name="connsiteY26" fmla="*/ 1420586 h 2773136"/>
                  <a:gd name="connsiteX27" fmla="*/ 16328 w 4942114"/>
                  <a:gd name="connsiteY27" fmla="*/ 1257300 h 2773136"/>
                  <a:gd name="connsiteX28" fmla="*/ 0 w 4942114"/>
                  <a:gd name="connsiteY28" fmla="*/ 781050 h 2773136"/>
                  <a:gd name="connsiteX29" fmla="*/ 168728 w 4942114"/>
                  <a:gd name="connsiteY29" fmla="*/ 688522 h 2773136"/>
                  <a:gd name="connsiteX30" fmla="*/ 171450 w 4942114"/>
                  <a:gd name="connsiteY30" fmla="*/ 653143 h 2773136"/>
                  <a:gd name="connsiteX31" fmla="*/ 381000 w 4942114"/>
                  <a:gd name="connsiteY31" fmla="*/ 642258 h 2773136"/>
                  <a:gd name="connsiteX32" fmla="*/ 381000 w 4942114"/>
                  <a:gd name="connsiteY32" fmla="*/ 707572 h 2773136"/>
                  <a:gd name="connsiteX33" fmla="*/ 1020536 w 4942114"/>
                  <a:gd name="connsiteY33" fmla="*/ 1072243 h 2773136"/>
                  <a:gd name="connsiteX34" fmla="*/ 1132114 w 4942114"/>
                  <a:gd name="connsiteY34" fmla="*/ 1085850 h 2773136"/>
                  <a:gd name="connsiteX35" fmla="*/ 1357993 w 4942114"/>
                  <a:gd name="connsiteY35" fmla="*/ 816429 h 2773136"/>
                  <a:gd name="connsiteX36" fmla="*/ 1526721 w 4942114"/>
                  <a:gd name="connsiteY36" fmla="*/ 751115 h 2773136"/>
                  <a:gd name="connsiteX37" fmla="*/ 1355271 w 4942114"/>
                  <a:gd name="connsiteY37" fmla="*/ 696686 h 2773136"/>
                  <a:gd name="connsiteX38" fmla="*/ 1333500 w 4942114"/>
                  <a:gd name="connsiteY38" fmla="*/ 677636 h 2773136"/>
                  <a:gd name="connsiteX39" fmla="*/ 1336221 w 4942114"/>
                  <a:gd name="connsiteY39" fmla="*/ 489858 h 2773136"/>
                  <a:gd name="connsiteX40" fmla="*/ 1499507 w 4942114"/>
                  <a:gd name="connsiteY40" fmla="*/ 432708 h 2773136"/>
                  <a:gd name="connsiteX41" fmla="*/ 1336221 w 4942114"/>
                  <a:gd name="connsiteY41" fmla="*/ 378279 h 2773136"/>
                  <a:gd name="connsiteX42" fmla="*/ 1325336 w 4942114"/>
                  <a:gd name="connsiteY42" fmla="*/ 345622 h 2773136"/>
                  <a:gd name="connsiteX43" fmla="*/ 1328057 w 4942114"/>
                  <a:gd name="connsiteY43" fmla="*/ 182336 h 2773136"/>
                  <a:gd name="connsiteX44" fmla="*/ 1529443 w 4942114"/>
                  <a:gd name="connsiteY44" fmla="*/ 87086 h 2773136"/>
                  <a:gd name="connsiteX45" fmla="*/ 1529443 w 4942114"/>
                  <a:gd name="connsiteY45" fmla="*/ 38100 h 2773136"/>
                  <a:gd name="connsiteX46" fmla="*/ 1839686 w 4942114"/>
                  <a:gd name="connsiteY46" fmla="*/ 89808 h 2773136"/>
                  <a:gd name="connsiteX47" fmla="*/ 1839686 w 4942114"/>
                  <a:gd name="connsiteY47" fmla="*/ 32658 h 2773136"/>
                  <a:gd name="connsiteX48" fmla="*/ 1845128 w 4942114"/>
                  <a:gd name="connsiteY48" fmla="*/ 179615 h 2773136"/>
                  <a:gd name="connsiteX49" fmla="*/ 2106386 w 4942114"/>
                  <a:gd name="connsiteY49" fmla="*/ 277586 h 2773136"/>
                  <a:gd name="connsiteX50" fmla="*/ 2198914 w 4942114"/>
                  <a:gd name="connsiteY50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125186 w 4942114"/>
                  <a:gd name="connsiteY23" fmla="*/ 1706336 h 2773136"/>
                  <a:gd name="connsiteX24" fmla="*/ 27214 w 4942114"/>
                  <a:gd name="connsiteY24" fmla="*/ 1660072 h 2773136"/>
                  <a:gd name="connsiteX25" fmla="*/ 24493 w 4942114"/>
                  <a:gd name="connsiteY25" fmla="*/ 1521279 h 2773136"/>
                  <a:gd name="connsiteX26" fmla="*/ 16328 w 4942114"/>
                  <a:gd name="connsiteY26" fmla="*/ 1257300 h 2773136"/>
                  <a:gd name="connsiteX27" fmla="*/ 0 w 4942114"/>
                  <a:gd name="connsiteY27" fmla="*/ 781050 h 2773136"/>
                  <a:gd name="connsiteX28" fmla="*/ 168728 w 4942114"/>
                  <a:gd name="connsiteY28" fmla="*/ 688522 h 2773136"/>
                  <a:gd name="connsiteX29" fmla="*/ 171450 w 4942114"/>
                  <a:gd name="connsiteY29" fmla="*/ 653143 h 2773136"/>
                  <a:gd name="connsiteX30" fmla="*/ 381000 w 4942114"/>
                  <a:gd name="connsiteY30" fmla="*/ 642258 h 2773136"/>
                  <a:gd name="connsiteX31" fmla="*/ 381000 w 4942114"/>
                  <a:gd name="connsiteY31" fmla="*/ 707572 h 2773136"/>
                  <a:gd name="connsiteX32" fmla="*/ 1020536 w 4942114"/>
                  <a:gd name="connsiteY32" fmla="*/ 1072243 h 2773136"/>
                  <a:gd name="connsiteX33" fmla="*/ 1132114 w 4942114"/>
                  <a:gd name="connsiteY33" fmla="*/ 1085850 h 2773136"/>
                  <a:gd name="connsiteX34" fmla="*/ 1357993 w 4942114"/>
                  <a:gd name="connsiteY34" fmla="*/ 816429 h 2773136"/>
                  <a:gd name="connsiteX35" fmla="*/ 1526721 w 4942114"/>
                  <a:gd name="connsiteY35" fmla="*/ 751115 h 2773136"/>
                  <a:gd name="connsiteX36" fmla="*/ 1355271 w 4942114"/>
                  <a:gd name="connsiteY36" fmla="*/ 696686 h 2773136"/>
                  <a:gd name="connsiteX37" fmla="*/ 1333500 w 4942114"/>
                  <a:gd name="connsiteY37" fmla="*/ 677636 h 2773136"/>
                  <a:gd name="connsiteX38" fmla="*/ 1336221 w 4942114"/>
                  <a:gd name="connsiteY38" fmla="*/ 489858 h 2773136"/>
                  <a:gd name="connsiteX39" fmla="*/ 1499507 w 4942114"/>
                  <a:gd name="connsiteY39" fmla="*/ 432708 h 2773136"/>
                  <a:gd name="connsiteX40" fmla="*/ 1336221 w 4942114"/>
                  <a:gd name="connsiteY40" fmla="*/ 378279 h 2773136"/>
                  <a:gd name="connsiteX41" fmla="*/ 1325336 w 4942114"/>
                  <a:gd name="connsiteY41" fmla="*/ 345622 h 2773136"/>
                  <a:gd name="connsiteX42" fmla="*/ 1328057 w 4942114"/>
                  <a:gd name="connsiteY42" fmla="*/ 182336 h 2773136"/>
                  <a:gd name="connsiteX43" fmla="*/ 1529443 w 4942114"/>
                  <a:gd name="connsiteY43" fmla="*/ 87086 h 2773136"/>
                  <a:gd name="connsiteX44" fmla="*/ 1529443 w 4942114"/>
                  <a:gd name="connsiteY44" fmla="*/ 38100 h 2773136"/>
                  <a:gd name="connsiteX45" fmla="*/ 1839686 w 4942114"/>
                  <a:gd name="connsiteY45" fmla="*/ 89808 h 2773136"/>
                  <a:gd name="connsiteX46" fmla="*/ 1839686 w 4942114"/>
                  <a:gd name="connsiteY46" fmla="*/ 32658 h 2773136"/>
                  <a:gd name="connsiteX47" fmla="*/ 1845128 w 4942114"/>
                  <a:gd name="connsiteY47" fmla="*/ 179615 h 2773136"/>
                  <a:gd name="connsiteX48" fmla="*/ 2106386 w 4942114"/>
                  <a:gd name="connsiteY48" fmla="*/ 277586 h 2773136"/>
                  <a:gd name="connsiteX49" fmla="*/ 2198914 w 4942114"/>
                  <a:gd name="connsiteY49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7214 w 4942114"/>
                  <a:gd name="connsiteY23" fmla="*/ 1660072 h 2773136"/>
                  <a:gd name="connsiteX24" fmla="*/ 24493 w 4942114"/>
                  <a:gd name="connsiteY24" fmla="*/ 1521279 h 2773136"/>
                  <a:gd name="connsiteX25" fmla="*/ 16328 w 4942114"/>
                  <a:gd name="connsiteY25" fmla="*/ 1257300 h 2773136"/>
                  <a:gd name="connsiteX26" fmla="*/ 0 w 4942114"/>
                  <a:gd name="connsiteY26" fmla="*/ 781050 h 2773136"/>
                  <a:gd name="connsiteX27" fmla="*/ 168728 w 4942114"/>
                  <a:gd name="connsiteY27" fmla="*/ 688522 h 2773136"/>
                  <a:gd name="connsiteX28" fmla="*/ 171450 w 4942114"/>
                  <a:gd name="connsiteY28" fmla="*/ 653143 h 2773136"/>
                  <a:gd name="connsiteX29" fmla="*/ 381000 w 4942114"/>
                  <a:gd name="connsiteY29" fmla="*/ 642258 h 2773136"/>
                  <a:gd name="connsiteX30" fmla="*/ 381000 w 4942114"/>
                  <a:gd name="connsiteY30" fmla="*/ 707572 h 2773136"/>
                  <a:gd name="connsiteX31" fmla="*/ 1020536 w 4942114"/>
                  <a:gd name="connsiteY31" fmla="*/ 1072243 h 2773136"/>
                  <a:gd name="connsiteX32" fmla="*/ 1132114 w 4942114"/>
                  <a:gd name="connsiteY32" fmla="*/ 1085850 h 2773136"/>
                  <a:gd name="connsiteX33" fmla="*/ 1357993 w 4942114"/>
                  <a:gd name="connsiteY33" fmla="*/ 816429 h 2773136"/>
                  <a:gd name="connsiteX34" fmla="*/ 1526721 w 4942114"/>
                  <a:gd name="connsiteY34" fmla="*/ 751115 h 2773136"/>
                  <a:gd name="connsiteX35" fmla="*/ 1355271 w 4942114"/>
                  <a:gd name="connsiteY35" fmla="*/ 696686 h 2773136"/>
                  <a:gd name="connsiteX36" fmla="*/ 1333500 w 4942114"/>
                  <a:gd name="connsiteY36" fmla="*/ 677636 h 2773136"/>
                  <a:gd name="connsiteX37" fmla="*/ 1336221 w 4942114"/>
                  <a:gd name="connsiteY37" fmla="*/ 489858 h 2773136"/>
                  <a:gd name="connsiteX38" fmla="*/ 1499507 w 4942114"/>
                  <a:gd name="connsiteY38" fmla="*/ 432708 h 2773136"/>
                  <a:gd name="connsiteX39" fmla="*/ 1336221 w 4942114"/>
                  <a:gd name="connsiteY39" fmla="*/ 378279 h 2773136"/>
                  <a:gd name="connsiteX40" fmla="*/ 1325336 w 4942114"/>
                  <a:gd name="connsiteY40" fmla="*/ 345622 h 2773136"/>
                  <a:gd name="connsiteX41" fmla="*/ 1328057 w 4942114"/>
                  <a:gd name="connsiteY41" fmla="*/ 182336 h 2773136"/>
                  <a:gd name="connsiteX42" fmla="*/ 1529443 w 4942114"/>
                  <a:gd name="connsiteY42" fmla="*/ 87086 h 2773136"/>
                  <a:gd name="connsiteX43" fmla="*/ 1529443 w 4942114"/>
                  <a:gd name="connsiteY43" fmla="*/ 38100 h 2773136"/>
                  <a:gd name="connsiteX44" fmla="*/ 1839686 w 4942114"/>
                  <a:gd name="connsiteY44" fmla="*/ 89808 h 2773136"/>
                  <a:gd name="connsiteX45" fmla="*/ 1839686 w 4942114"/>
                  <a:gd name="connsiteY45" fmla="*/ 32658 h 2773136"/>
                  <a:gd name="connsiteX46" fmla="*/ 1845128 w 4942114"/>
                  <a:gd name="connsiteY46" fmla="*/ 179615 h 2773136"/>
                  <a:gd name="connsiteX47" fmla="*/ 2106386 w 4942114"/>
                  <a:gd name="connsiteY47" fmla="*/ 277586 h 2773136"/>
                  <a:gd name="connsiteX48" fmla="*/ 2198914 w 4942114"/>
                  <a:gd name="connsiteY48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526721 w 4942114"/>
                  <a:gd name="connsiteY33" fmla="*/ 751115 h 2773136"/>
                  <a:gd name="connsiteX34" fmla="*/ 1355271 w 4942114"/>
                  <a:gd name="connsiteY34" fmla="*/ 696686 h 2773136"/>
                  <a:gd name="connsiteX35" fmla="*/ 1333500 w 4942114"/>
                  <a:gd name="connsiteY35" fmla="*/ 677636 h 2773136"/>
                  <a:gd name="connsiteX36" fmla="*/ 1336221 w 4942114"/>
                  <a:gd name="connsiteY36" fmla="*/ 489858 h 2773136"/>
                  <a:gd name="connsiteX37" fmla="*/ 1499507 w 4942114"/>
                  <a:gd name="connsiteY37" fmla="*/ 432708 h 2773136"/>
                  <a:gd name="connsiteX38" fmla="*/ 1336221 w 4942114"/>
                  <a:gd name="connsiteY38" fmla="*/ 378279 h 2773136"/>
                  <a:gd name="connsiteX39" fmla="*/ 1325336 w 4942114"/>
                  <a:gd name="connsiteY39" fmla="*/ 345622 h 2773136"/>
                  <a:gd name="connsiteX40" fmla="*/ 1328057 w 4942114"/>
                  <a:gd name="connsiteY40" fmla="*/ 182336 h 2773136"/>
                  <a:gd name="connsiteX41" fmla="*/ 1529443 w 4942114"/>
                  <a:gd name="connsiteY41" fmla="*/ 87086 h 2773136"/>
                  <a:gd name="connsiteX42" fmla="*/ 1529443 w 4942114"/>
                  <a:gd name="connsiteY42" fmla="*/ 38100 h 2773136"/>
                  <a:gd name="connsiteX43" fmla="*/ 1839686 w 4942114"/>
                  <a:gd name="connsiteY43" fmla="*/ 89808 h 2773136"/>
                  <a:gd name="connsiteX44" fmla="*/ 1839686 w 4942114"/>
                  <a:gd name="connsiteY44" fmla="*/ 32658 h 2773136"/>
                  <a:gd name="connsiteX45" fmla="*/ 1845128 w 4942114"/>
                  <a:gd name="connsiteY45" fmla="*/ 179615 h 2773136"/>
                  <a:gd name="connsiteX46" fmla="*/ 2106386 w 4942114"/>
                  <a:gd name="connsiteY46" fmla="*/ 277586 h 2773136"/>
                  <a:gd name="connsiteX47" fmla="*/ 2198914 w 4942114"/>
                  <a:gd name="connsiteY47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526721 w 4942114"/>
                  <a:gd name="connsiteY33" fmla="*/ 751115 h 2773136"/>
                  <a:gd name="connsiteX34" fmla="*/ 1355271 w 4942114"/>
                  <a:gd name="connsiteY34" fmla="*/ 696686 h 2773136"/>
                  <a:gd name="connsiteX35" fmla="*/ 1333500 w 4942114"/>
                  <a:gd name="connsiteY35" fmla="*/ 677636 h 2773136"/>
                  <a:gd name="connsiteX36" fmla="*/ 1336221 w 4942114"/>
                  <a:gd name="connsiteY36" fmla="*/ 489858 h 2773136"/>
                  <a:gd name="connsiteX37" fmla="*/ 1336221 w 4942114"/>
                  <a:gd name="connsiteY37" fmla="*/ 378279 h 2773136"/>
                  <a:gd name="connsiteX38" fmla="*/ 1325336 w 4942114"/>
                  <a:gd name="connsiteY38" fmla="*/ 345622 h 2773136"/>
                  <a:gd name="connsiteX39" fmla="*/ 1328057 w 4942114"/>
                  <a:gd name="connsiteY39" fmla="*/ 182336 h 2773136"/>
                  <a:gd name="connsiteX40" fmla="*/ 1529443 w 4942114"/>
                  <a:gd name="connsiteY40" fmla="*/ 87086 h 2773136"/>
                  <a:gd name="connsiteX41" fmla="*/ 1529443 w 4942114"/>
                  <a:gd name="connsiteY41" fmla="*/ 38100 h 2773136"/>
                  <a:gd name="connsiteX42" fmla="*/ 1839686 w 4942114"/>
                  <a:gd name="connsiteY42" fmla="*/ 89808 h 2773136"/>
                  <a:gd name="connsiteX43" fmla="*/ 1839686 w 4942114"/>
                  <a:gd name="connsiteY43" fmla="*/ 32658 h 2773136"/>
                  <a:gd name="connsiteX44" fmla="*/ 1845128 w 4942114"/>
                  <a:gd name="connsiteY44" fmla="*/ 179615 h 2773136"/>
                  <a:gd name="connsiteX45" fmla="*/ 2106386 w 4942114"/>
                  <a:gd name="connsiteY45" fmla="*/ 277586 h 2773136"/>
                  <a:gd name="connsiteX46" fmla="*/ 2198914 w 4942114"/>
                  <a:gd name="connsiteY46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3500 w 4942114"/>
                  <a:gd name="connsiteY34" fmla="*/ 677636 h 2773136"/>
                  <a:gd name="connsiteX35" fmla="*/ 1336221 w 4942114"/>
                  <a:gd name="connsiteY35" fmla="*/ 489858 h 2773136"/>
                  <a:gd name="connsiteX36" fmla="*/ 1336221 w 4942114"/>
                  <a:gd name="connsiteY36" fmla="*/ 378279 h 2773136"/>
                  <a:gd name="connsiteX37" fmla="*/ 1325336 w 4942114"/>
                  <a:gd name="connsiteY37" fmla="*/ 345622 h 2773136"/>
                  <a:gd name="connsiteX38" fmla="*/ 1328057 w 4942114"/>
                  <a:gd name="connsiteY38" fmla="*/ 182336 h 2773136"/>
                  <a:gd name="connsiteX39" fmla="*/ 1529443 w 4942114"/>
                  <a:gd name="connsiteY39" fmla="*/ 87086 h 2773136"/>
                  <a:gd name="connsiteX40" fmla="*/ 1529443 w 4942114"/>
                  <a:gd name="connsiteY40" fmla="*/ 38100 h 2773136"/>
                  <a:gd name="connsiteX41" fmla="*/ 1839686 w 4942114"/>
                  <a:gd name="connsiteY41" fmla="*/ 89808 h 2773136"/>
                  <a:gd name="connsiteX42" fmla="*/ 1839686 w 4942114"/>
                  <a:gd name="connsiteY42" fmla="*/ 32658 h 2773136"/>
                  <a:gd name="connsiteX43" fmla="*/ 1845128 w 4942114"/>
                  <a:gd name="connsiteY43" fmla="*/ 179615 h 2773136"/>
                  <a:gd name="connsiteX44" fmla="*/ 2106386 w 4942114"/>
                  <a:gd name="connsiteY44" fmla="*/ 277586 h 2773136"/>
                  <a:gd name="connsiteX45" fmla="*/ 2198914 w 4942114"/>
                  <a:gd name="connsiteY45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3500 w 4942114"/>
                  <a:gd name="connsiteY34" fmla="*/ 677636 h 2773136"/>
                  <a:gd name="connsiteX35" fmla="*/ 1336221 w 4942114"/>
                  <a:gd name="connsiteY35" fmla="*/ 489858 h 2773136"/>
                  <a:gd name="connsiteX36" fmla="*/ 1325336 w 4942114"/>
                  <a:gd name="connsiteY36" fmla="*/ 345622 h 2773136"/>
                  <a:gd name="connsiteX37" fmla="*/ 1328057 w 4942114"/>
                  <a:gd name="connsiteY37" fmla="*/ 182336 h 2773136"/>
                  <a:gd name="connsiteX38" fmla="*/ 1529443 w 4942114"/>
                  <a:gd name="connsiteY38" fmla="*/ 87086 h 2773136"/>
                  <a:gd name="connsiteX39" fmla="*/ 1529443 w 4942114"/>
                  <a:gd name="connsiteY39" fmla="*/ 38100 h 2773136"/>
                  <a:gd name="connsiteX40" fmla="*/ 1839686 w 4942114"/>
                  <a:gd name="connsiteY40" fmla="*/ 89808 h 2773136"/>
                  <a:gd name="connsiteX41" fmla="*/ 1839686 w 4942114"/>
                  <a:gd name="connsiteY41" fmla="*/ 32658 h 2773136"/>
                  <a:gd name="connsiteX42" fmla="*/ 1845128 w 4942114"/>
                  <a:gd name="connsiteY42" fmla="*/ 179615 h 2773136"/>
                  <a:gd name="connsiteX43" fmla="*/ 2106386 w 4942114"/>
                  <a:gd name="connsiteY43" fmla="*/ 277586 h 2773136"/>
                  <a:gd name="connsiteX44" fmla="*/ 2198914 w 4942114"/>
                  <a:gd name="connsiteY44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36221 w 4942114"/>
                  <a:gd name="connsiteY34" fmla="*/ 489858 h 2773136"/>
                  <a:gd name="connsiteX35" fmla="*/ 1325336 w 4942114"/>
                  <a:gd name="connsiteY35" fmla="*/ 345622 h 2773136"/>
                  <a:gd name="connsiteX36" fmla="*/ 1328057 w 4942114"/>
                  <a:gd name="connsiteY36" fmla="*/ 182336 h 2773136"/>
                  <a:gd name="connsiteX37" fmla="*/ 1529443 w 4942114"/>
                  <a:gd name="connsiteY37" fmla="*/ 87086 h 2773136"/>
                  <a:gd name="connsiteX38" fmla="*/ 1529443 w 4942114"/>
                  <a:gd name="connsiteY38" fmla="*/ 38100 h 2773136"/>
                  <a:gd name="connsiteX39" fmla="*/ 1839686 w 4942114"/>
                  <a:gd name="connsiteY39" fmla="*/ 89808 h 2773136"/>
                  <a:gd name="connsiteX40" fmla="*/ 1839686 w 4942114"/>
                  <a:gd name="connsiteY40" fmla="*/ 32658 h 2773136"/>
                  <a:gd name="connsiteX41" fmla="*/ 1845128 w 4942114"/>
                  <a:gd name="connsiteY41" fmla="*/ 179615 h 2773136"/>
                  <a:gd name="connsiteX42" fmla="*/ 2106386 w 4942114"/>
                  <a:gd name="connsiteY42" fmla="*/ 277586 h 2773136"/>
                  <a:gd name="connsiteX43" fmla="*/ 2198914 w 4942114"/>
                  <a:gd name="connsiteY43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81250 w 4942114"/>
                  <a:gd name="connsiteY17" fmla="*/ 2435679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405078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243943 w 4942114"/>
                  <a:gd name="connsiteY15" fmla="*/ 2743200 h 2773136"/>
                  <a:gd name="connsiteX16" fmla="*/ 3116036 w 4942114"/>
                  <a:gd name="connsiteY16" fmla="*/ 2773136 h 2773136"/>
                  <a:gd name="connsiteX17" fmla="*/ 2393164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73136"/>
                  <a:gd name="connsiteX1" fmla="*/ 3001736 w 4942114"/>
                  <a:gd name="connsiteY1" fmla="*/ 32658 h 2773136"/>
                  <a:gd name="connsiteX2" fmla="*/ 3559628 w 4942114"/>
                  <a:gd name="connsiteY2" fmla="*/ 0 h 2773136"/>
                  <a:gd name="connsiteX3" fmla="*/ 3962400 w 4942114"/>
                  <a:gd name="connsiteY3" fmla="*/ 244929 h 2773136"/>
                  <a:gd name="connsiteX4" fmla="*/ 4346121 w 4942114"/>
                  <a:gd name="connsiteY4" fmla="*/ 729343 h 2773136"/>
                  <a:gd name="connsiteX5" fmla="*/ 4343400 w 4942114"/>
                  <a:gd name="connsiteY5" fmla="*/ 963386 h 2773136"/>
                  <a:gd name="connsiteX6" fmla="*/ 4370614 w 4942114"/>
                  <a:gd name="connsiteY6" fmla="*/ 887186 h 2773136"/>
                  <a:gd name="connsiteX7" fmla="*/ 4340678 w 4942114"/>
                  <a:gd name="connsiteY7" fmla="*/ 302079 h 2773136"/>
                  <a:gd name="connsiteX8" fmla="*/ 4389664 w 4942114"/>
                  <a:gd name="connsiteY8" fmla="*/ 138793 h 2773136"/>
                  <a:gd name="connsiteX9" fmla="*/ 4629150 w 4942114"/>
                  <a:gd name="connsiteY9" fmla="*/ 329293 h 2773136"/>
                  <a:gd name="connsiteX10" fmla="*/ 4925786 w 4942114"/>
                  <a:gd name="connsiteY10" fmla="*/ 824593 h 2773136"/>
                  <a:gd name="connsiteX11" fmla="*/ 4942114 w 4942114"/>
                  <a:gd name="connsiteY11" fmla="*/ 1436915 h 2773136"/>
                  <a:gd name="connsiteX12" fmla="*/ 4890407 w 4942114"/>
                  <a:gd name="connsiteY12" fmla="*/ 1738993 h 2773136"/>
                  <a:gd name="connsiteX13" fmla="*/ 4242707 w 4942114"/>
                  <a:gd name="connsiteY13" fmla="*/ 2275115 h 2773136"/>
                  <a:gd name="connsiteX14" fmla="*/ 3766457 w 4942114"/>
                  <a:gd name="connsiteY14" fmla="*/ 2558143 h 2773136"/>
                  <a:gd name="connsiteX15" fmla="*/ 3336276 w 4942114"/>
                  <a:gd name="connsiteY15" fmla="*/ 2719372 h 2773136"/>
                  <a:gd name="connsiteX16" fmla="*/ 3116036 w 4942114"/>
                  <a:gd name="connsiteY16" fmla="*/ 2773136 h 2773136"/>
                  <a:gd name="connsiteX17" fmla="*/ 2393164 w 4942114"/>
                  <a:gd name="connsiteY17" fmla="*/ 2388023 h 2773136"/>
                  <a:gd name="connsiteX18" fmla="*/ 1148443 w 4942114"/>
                  <a:gd name="connsiteY18" fmla="*/ 1641022 h 2773136"/>
                  <a:gd name="connsiteX19" fmla="*/ 810986 w 4942114"/>
                  <a:gd name="connsiteY19" fmla="*/ 1684565 h 2773136"/>
                  <a:gd name="connsiteX20" fmla="*/ 421821 w 4942114"/>
                  <a:gd name="connsiteY20" fmla="*/ 2035629 h 2773136"/>
                  <a:gd name="connsiteX21" fmla="*/ 38100 w 4942114"/>
                  <a:gd name="connsiteY21" fmla="*/ 1921329 h 2773136"/>
                  <a:gd name="connsiteX22" fmla="*/ 32657 w 4942114"/>
                  <a:gd name="connsiteY22" fmla="*/ 1741715 h 2773136"/>
                  <a:gd name="connsiteX23" fmla="*/ 24493 w 4942114"/>
                  <a:gd name="connsiteY23" fmla="*/ 1521279 h 2773136"/>
                  <a:gd name="connsiteX24" fmla="*/ 16328 w 4942114"/>
                  <a:gd name="connsiteY24" fmla="*/ 1257300 h 2773136"/>
                  <a:gd name="connsiteX25" fmla="*/ 0 w 4942114"/>
                  <a:gd name="connsiteY25" fmla="*/ 781050 h 2773136"/>
                  <a:gd name="connsiteX26" fmla="*/ 168728 w 4942114"/>
                  <a:gd name="connsiteY26" fmla="*/ 688522 h 2773136"/>
                  <a:gd name="connsiteX27" fmla="*/ 171450 w 4942114"/>
                  <a:gd name="connsiteY27" fmla="*/ 653143 h 2773136"/>
                  <a:gd name="connsiteX28" fmla="*/ 381000 w 4942114"/>
                  <a:gd name="connsiteY28" fmla="*/ 642258 h 2773136"/>
                  <a:gd name="connsiteX29" fmla="*/ 381000 w 4942114"/>
                  <a:gd name="connsiteY29" fmla="*/ 707572 h 2773136"/>
                  <a:gd name="connsiteX30" fmla="*/ 1020536 w 4942114"/>
                  <a:gd name="connsiteY30" fmla="*/ 1072243 h 2773136"/>
                  <a:gd name="connsiteX31" fmla="*/ 1132114 w 4942114"/>
                  <a:gd name="connsiteY31" fmla="*/ 1085850 h 2773136"/>
                  <a:gd name="connsiteX32" fmla="*/ 1357993 w 4942114"/>
                  <a:gd name="connsiteY32" fmla="*/ 816429 h 2773136"/>
                  <a:gd name="connsiteX33" fmla="*/ 1355271 w 4942114"/>
                  <a:gd name="connsiteY33" fmla="*/ 696686 h 2773136"/>
                  <a:gd name="connsiteX34" fmla="*/ 1325336 w 4942114"/>
                  <a:gd name="connsiteY34" fmla="*/ 345622 h 2773136"/>
                  <a:gd name="connsiteX35" fmla="*/ 1328057 w 4942114"/>
                  <a:gd name="connsiteY35" fmla="*/ 182336 h 2773136"/>
                  <a:gd name="connsiteX36" fmla="*/ 1529443 w 4942114"/>
                  <a:gd name="connsiteY36" fmla="*/ 87086 h 2773136"/>
                  <a:gd name="connsiteX37" fmla="*/ 1529443 w 4942114"/>
                  <a:gd name="connsiteY37" fmla="*/ 38100 h 2773136"/>
                  <a:gd name="connsiteX38" fmla="*/ 1839686 w 4942114"/>
                  <a:gd name="connsiteY38" fmla="*/ 89808 h 2773136"/>
                  <a:gd name="connsiteX39" fmla="*/ 1839686 w 4942114"/>
                  <a:gd name="connsiteY39" fmla="*/ 32658 h 2773136"/>
                  <a:gd name="connsiteX40" fmla="*/ 1845128 w 4942114"/>
                  <a:gd name="connsiteY40" fmla="*/ 179615 h 2773136"/>
                  <a:gd name="connsiteX41" fmla="*/ 2106386 w 4942114"/>
                  <a:gd name="connsiteY41" fmla="*/ 277586 h 2773136"/>
                  <a:gd name="connsiteX42" fmla="*/ 2198914 w 4942114"/>
                  <a:gd name="connsiteY42" fmla="*/ 438150 h 277313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328057 w 4942114"/>
                  <a:gd name="connsiteY35" fmla="*/ 182336 h 2752286"/>
                  <a:gd name="connsiteX36" fmla="*/ 1529443 w 4942114"/>
                  <a:gd name="connsiteY36" fmla="*/ 87086 h 2752286"/>
                  <a:gd name="connsiteX37" fmla="*/ 1529443 w 4942114"/>
                  <a:gd name="connsiteY37" fmla="*/ 38100 h 2752286"/>
                  <a:gd name="connsiteX38" fmla="*/ 1839686 w 4942114"/>
                  <a:gd name="connsiteY38" fmla="*/ 89808 h 2752286"/>
                  <a:gd name="connsiteX39" fmla="*/ 1839686 w 4942114"/>
                  <a:gd name="connsiteY39" fmla="*/ 32658 h 2752286"/>
                  <a:gd name="connsiteX40" fmla="*/ 1845128 w 4942114"/>
                  <a:gd name="connsiteY40" fmla="*/ 179615 h 2752286"/>
                  <a:gd name="connsiteX41" fmla="*/ 2106386 w 4942114"/>
                  <a:gd name="connsiteY41" fmla="*/ 277586 h 2752286"/>
                  <a:gd name="connsiteX42" fmla="*/ 2198914 w 4942114"/>
                  <a:gd name="connsiteY42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87086 h 2752286"/>
                  <a:gd name="connsiteX37" fmla="*/ 1529443 w 4942114"/>
                  <a:gd name="connsiteY37" fmla="*/ 38100 h 2752286"/>
                  <a:gd name="connsiteX38" fmla="*/ 1839686 w 4942114"/>
                  <a:gd name="connsiteY38" fmla="*/ 89808 h 2752286"/>
                  <a:gd name="connsiteX39" fmla="*/ 1839686 w 4942114"/>
                  <a:gd name="connsiteY39" fmla="*/ 32658 h 2752286"/>
                  <a:gd name="connsiteX40" fmla="*/ 1845128 w 4942114"/>
                  <a:gd name="connsiteY40" fmla="*/ 179615 h 2752286"/>
                  <a:gd name="connsiteX41" fmla="*/ 2106386 w 4942114"/>
                  <a:gd name="connsiteY41" fmla="*/ 277586 h 2752286"/>
                  <a:gd name="connsiteX42" fmla="*/ 2198914 w 4942114"/>
                  <a:gd name="connsiteY42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1839686 w 4942114"/>
                  <a:gd name="connsiteY38" fmla="*/ 32658 h 2752286"/>
                  <a:gd name="connsiteX39" fmla="*/ 1845128 w 4942114"/>
                  <a:gd name="connsiteY39" fmla="*/ 179615 h 2752286"/>
                  <a:gd name="connsiteX40" fmla="*/ 2106386 w 4942114"/>
                  <a:gd name="connsiteY40" fmla="*/ 277586 h 2752286"/>
                  <a:gd name="connsiteX41" fmla="*/ 2198914 w 4942114"/>
                  <a:gd name="connsiteY41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1839686 w 4942114"/>
                  <a:gd name="connsiteY38" fmla="*/ 32658 h 2752286"/>
                  <a:gd name="connsiteX39" fmla="*/ 2106386 w 4942114"/>
                  <a:gd name="connsiteY39" fmla="*/ 277586 h 2752286"/>
                  <a:gd name="connsiteX40" fmla="*/ 2198914 w 4942114"/>
                  <a:gd name="connsiteY40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529443 w 4942114"/>
                  <a:gd name="connsiteY36" fmla="*/ 38100 h 2752286"/>
                  <a:gd name="connsiteX37" fmla="*/ 1839686 w 4942114"/>
                  <a:gd name="connsiteY37" fmla="*/ 89808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839686 w 4942114"/>
                  <a:gd name="connsiteY37" fmla="*/ 89808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106386 w 4942114"/>
                  <a:gd name="connsiteY38" fmla="*/ 27758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38150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082558 w 4942114"/>
                  <a:gd name="connsiteY38" fmla="*/ 298436 h 2752286"/>
                  <a:gd name="connsiteX39" fmla="*/ 2198914 w 4942114"/>
                  <a:gd name="connsiteY39" fmla="*/ 438150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381000 w 4942114"/>
                  <a:gd name="connsiteY29" fmla="*/ 707572 h 2752286"/>
                  <a:gd name="connsiteX30" fmla="*/ 1020536 w 4942114"/>
                  <a:gd name="connsiteY30" fmla="*/ 1072243 h 2752286"/>
                  <a:gd name="connsiteX31" fmla="*/ 1132114 w 4942114"/>
                  <a:gd name="connsiteY31" fmla="*/ 1085850 h 2752286"/>
                  <a:gd name="connsiteX32" fmla="*/ 1357993 w 4942114"/>
                  <a:gd name="connsiteY32" fmla="*/ 816429 h 2752286"/>
                  <a:gd name="connsiteX33" fmla="*/ 1355271 w 4942114"/>
                  <a:gd name="connsiteY33" fmla="*/ 696686 h 2752286"/>
                  <a:gd name="connsiteX34" fmla="*/ 1325336 w 4942114"/>
                  <a:gd name="connsiteY34" fmla="*/ 345622 h 2752286"/>
                  <a:gd name="connsiteX35" fmla="*/ 1268487 w 4942114"/>
                  <a:gd name="connsiteY35" fmla="*/ 262755 h 2752286"/>
                  <a:gd name="connsiteX36" fmla="*/ 1639648 w 4942114"/>
                  <a:gd name="connsiteY36" fmla="*/ 26186 h 2752286"/>
                  <a:gd name="connsiteX37" fmla="*/ 1937977 w 4942114"/>
                  <a:gd name="connsiteY37" fmla="*/ 202991 h 2752286"/>
                  <a:gd name="connsiteX38" fmla="*/ 2082558 w 4942114"/>
                  <a:gd name="connsiteY38" fmla="*/ 298436 h 2752286"/>
                  <a:gd name="connsiteX39" fmla="*/ 2198914 w 4942114"/>
                  <a:gd name="connsiteY39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389664 w 4942114"/>
                  <a:gd name="connsiteY8" fmla="*/ 138793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408608 w 4942114"/>
                  <a:gd name="connsiteY8" fmla="*/ 44076 h 2752286"/>
                  <a:gd name="connsiteX9" fmla="*/ 4629150 w 4942114"/>
                  <a:gd name="connsiteY9" fmla="*/ 329293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4942114"/>
                  <a:gd name="connsiteY0" fmla="*/ 420279 h 2752286"/>
                  <a:gd name="connsiteX1" fmla="*/ 3001736 w 4942114"/>
                  <a:gd name="connsiteY1" fmla="*/ 32658 h 2752286"/>
                  <a:gd name="connsiteX2" fmla="*/ 3559628 w 4942114"/>
                  <a:gd name="connsiteY2" fmla="*/ 0 h 2752286"/>
                  <a:gd name="connsiteX3" fmla="*/ 3962400 w 4942114"/>
                  <a:gd name="connsiteY3" fmla="*/ 244929 h 2752286"/>
                  <a:gd name="connsiteX4" fmla="*/ 4346121 w 4942114"/>
                  <a:gd name="connsiteY4" fmla="*/ 729343 h 2752286"/>
                  <a:gd name="connsiteX5" fmla="*/ 4343400 w 4942114"/>
                  <a:gd name="connsiteY5" fmla="*/ 963386 h 2752286"/>
                  <a:gd name="connsiteX6" fmla="*/ 4370614 w 4942114"/>
                  <a:gd name="connsiteY6" fmla="*/ 887186 h 2752286"/>
                  <a:gd name="connsiteX7" fmla="*/ 4340678 w 4942114"/>
                  <a:gd name="connsiteY7" fmla="*/ 302079 h 2752286"/>
                  <a:gd name="connsiteX8" fmla="*/ 4408608 w 4942114"/>
                  <a:gd name="connsiteY8" fmla="*/ 44076 h 2752286"/>
                  <a:gd name="connsiteX9" fmla="*/ 4679665 w 4942114"/>
                  <a:gd name="connsiteY9" fmla="*/ 259834 h 2752286"/>
                  <a:gd name="connsiteX10" fmla="*/ 4925786 w 4942114"/>
                  <a:gd name="connsiteY10" fmla="*/ 824593 h 2752286"/>
                  <a:gd name="connsiteX11" fmla="*/ 4942114 w 4942114"/>
                  <a:gd name="connsiteY11" fmla="*/ 1436915 h 2752286"/>
                  <a:gd name="connsiteX12" fmla="*/ 4890407 w 4942114"/>
                  <a:gd name="connsiteY12" fmla="*/ 1738993 h 2752286"/>
                  <a:gd name="connsiteX13" fmla="*/ 4242707 w 4942114"/>
                  <a:gd name="connsiteY13" fmla="*/ 2275115 h 2752286"/>
                  <a:gd name="connsiteX14" fmla="*/ 3766457 w 4942114"/>
                  <a:gd name="connsiteY14" fmla="*/ 2558143 h 2752286"/>
                  <a:gd name="connsiteX15" fmla="*/ 3336276 w 4942114"/>
                  <a:gd name="connsiteY15" fmla="*/ 2719372 h 2752286"/>
                  <a:gd name="connsiteX16" fmla="*/ 3172627 w 4942114"/>
                  <a:gd name="connsiteY16" fmla="*/ 2752286 h 2752286"/>
                  <a:gd name="connsiteX17" fmla="*/ 2393164 w 4942114"/>
                  <a:gd name="connsiteY17" fmla="*/ 2388023 h 2752286"/>
                  <a:gd name="connsiteX18" fmla="*/ 1148443 w 4942114"/>
                  <a:gd name="connsiteY18" fmla="*/ 1641022 h 2752286"/>
                  <a:gd name="connsiteX19" fmla="*/ 810986 w 4942114"/>
                  <a:gd name="connsiteY19" fmla="*/ 1684565 h 2752286"/>
                  <a:gd name="connsiteX20" fmla="*/ 421821 w 4942114"/>
                  <a:gd name="connsiteY20" fmla="*/ 2035629 h 2752286"/>
                  <a:gd name="connsiteX21" fmla="*/ 38100 w 4942114"/>
                  <a:gd name="connsiteY21" fmla="*/ 1921329 h 2752286"/>
                  <a:gd name="connsiteX22" fmla="*/ 32657 w 4942114"/>
                  <a:gd name="connsiteY22" fmla="*/ 1741715 h 2752286"/>
                  <a:gd name="connsiteX23" fmla="*/ 24493 w 4942114"/>
                  <a:gd name="connsiteY23" fmla="*/ 1521279 h 2752286"/>
                  <a:gd name="connsiteX24" fmla="*/ 16328 w 4942114"/>
                  <a:gd name="connsiteY24" fmla="*/ 1257300 h 2752286"/>
                  <a:gd name="connsiteX25" fmla="*/ 0 w 4942114"/>
                  <a:gd name="connsiteY25" fmla="*/ 781050 h 2752286"/>
                  <a:gd name="connsiteX26" fmla="*/ 168728 w 4942114"/>
                  <a:gd name="connsiteY26" fmla="*/ 688522 h 2752286"/>
                  <a:gd name="connsiteX27" fmla="*/ 171450 w 4942114"/>
                  <a:gd name="connsiteY27" fmla="*/ 653143 h 2752286"/>
                  <a:gd name="connsiteX28" fmla="*/ 381000 w 4942114"/>
                  <a:gd name="connsiteY28" fmla="*/ 642258 h 2752286"/>
                  <a:gd name="connsiteX29" fmla="*/ 1020536 w 4942114"/>
                  <a:gd name="connsiteY29" fmla="*/ 1072243 h 2752286"/>
                  <a:gd name="connsiteX30" fmla="*/ 1132114 w 4942114"/>
                  <a:gd name="connsiteY30" fmla="*/ 1085850 h 2752286"/>
                  <a:gd name="connsiteX31" fmla="*/ 1357993 w 4942114"/>
                  <a:gd name="connsiteY31" fmla="*/ 816429 h 2752286"/>
                  <a:gd name="connsiteX32" fmla="*/ 1355271 w 4942114"/>
                  <a:gd name="connsiteY32" fmla="*/ 696686 h 2752286"/>
                  <a:gd name="connsiteX33" fmla="*/ 1325336 w 4942114"/>
                  <a:gd name="connsiteY33" fmla="*/ 345622 h 2752286"/>
                  <a:gd name="connsiteX34" fmla="*/ 1268487 w 4942114"/>
                  <a:gd name="connsiteY34" fmla="*/ 262755 h 2752286"/>
                  <a:gd name="connsiteX35" fmla="*/ 1639648 w 4942114"/>
                  <a:gd name="connsiteY35" fmla="*/ 26186 h 2752286"/>
                  <a:gd name="connsiteX36" fmla="*/ 1937977 w 4942114"/>
                  <a:gd name="connsiteY36" fmla="*/ 202991 h 2752286"/>
                  <a:gd name="connsiteX37" fmla="*/ 2082558 w 4942114"/>
                  <a:gd name="connsiteY37" fmla="*/ 298436 h 2752286"/>
                  <a:gd name="connsiteX38" fmla="*/ 2198914 w 4942114"/>
                  <a:gd name="connsiteY38" fmla="*/ 420279 h 2752286"/>
                  <a:gd name="connsiteX0" fmla="*/ 2198914 w 5001560"/>
                  <a:gd name="connsiteY0" fmla="*/ 420279 h 2752286"/>
                  <a:gd name="connsiteX1" fmla="*/ 3001736 w 5001560"/>
                  <a:gd name="connsiteY1" fmla="*/ 32658 h 2752286"/>
                  <a:gd name="connsiteX2" fmla="*/ 3559628 w 5001560"/>
                  <a:gd name="connsiteY2" fmla="*/ 0 h 2752286"/>
                  <a:gd name="connsiteX3" fmla="*/ 3962400 w 5001560"/>
                  <a:gd name="connsiteY3" fmla="*/ 244929 h 2752286"/>
                  <a:gd name="connsiteX4" fmla="*/ 4346121 w 5001560"/>
                  <a:gd name="connsiteY4" fmla="*/ 729343 h 2752286"/>
                  <a:gd name="connsiteX5" fmla="*/ 4343400 w 5001560"/>
                  <a:gd name="connsiteY5" fmla="*/ 963386 h 2752286"/>
                  <a:gd name="connsiteX6" fmla="*/ 4370614 w 5001560"/>
                  <a:gd name="connsiteY6" fmla="*/ 887186 h 2752286"/>
                  <a:gd name="connsiteX7" fmla="*/ 4340678 w 5001560"/>
                  <a:gd name="connsiteY7" fmla="*/ 302079 h 2752286"/>
                  <a:gd name="connsiteX8" fmla="*/ 4408608 w 5001560"/>
                  <a:gd name="connsiteY8" fmla="*/ 44076 h 2752286"/>
                  <a:gd name="connsiteX9" fmla="*/ 4679665 w 5001560"/>
                  <a:gd name="connsiteY9" fmla="*/ 259834 h 2752286"/>
                  <a:gd name="connsiteX10" fmla="*/ 5001560 w 5001560"/>
                  <a:gd name="connsiteY10" fmla="*/ 824595 h 2752286"/>
                  <a:gd name="connsiteX11" fmla="*/ 4942114 w 5001560"/>
                  <a:gd name="connsiteY11" fmla="*/ 1436915 h 2752286"/>
                  <a:gd name="connsiteX12" fmla="*/ 4890407 w 5001560"/>
                  <a:gd name="connsiteY12" fmla="*/ 1738993 h 2752286"/>
                  <a:gd name="connsiteX13" fmla="*/ 4242707 w 5001560"/>
                  <a:gd name="connsiteY13" fmla="*/ 2275115 h 2752286"/>
                  <a:gd name="connsiteX14" fmla="*/ 3766457 w 5001560"/>
                  <a:gd name="connsiteY14" fmla="*/ 2558143 h 2752286"/>
                  <a:gd name="connsiteX15" fmla="*/ 3336276 w 5001560"/>
                  <a:gd name="connsiteY15" fmla="*/ 2719372 h 2752286"/>
                  <a:gd name="connsiteX16" fmla="*/ 3172627 w 5001560"/>
                  <a:gd name="connsiteY16" fmla="*/ 2752286 h 2752286"/>
                  <a:gd name="connsiteX17" fmla="*/ 2393164 w 5001560"/>
                  <a:gd name="connsiteY17" fmla="*/ 2388023 h 2752286"/>
                  <a:gd name="connsiteX18" fmla="*/ 1148443 w 5001560"/>
                  <a:gd name="connsiteY18" fmla="*/ 1641022 h 2752286"/>
                  <a:gd name="connsiteX19" fmla="*/ 810986 w 5001560"/>
                  <a:gd name="connsiteY19" fmla="*/ 1684565 h 2752286"/>
                  <a:gd name="connsiteX20" fmla="*/ 421821 w 5001560"/>
                  <a:gd name="connsiteY20" fmla="*/ 2035629 h 2752286"/>
                  <a:gd name="connsiteX21" fmla="*/ 38100 w 5001560"/>
                  <a:gd name="connsiteY21" fmla="*/ 1921329 h 2752286"/>
                  <a:gd name="connsiteX22" fmla="*/ 32657 w 5001560"/>
                  <a:gd name="connsiteY22" fmla="*/ 1741715 h 2752286"/>
                  <a:gd name="connsiteX23" fmla="*/ 24493 w 5001560"/>
                  <a:gd name="connsiteY23" fmla="*/ 1521279 h 2752286"/>
                  <a:gd name="connsiteX24" fmla="*/ 16328 w 5001560"/>
                  <a:gd name="connsiteY24" fmla="*/ 1257300 h 2752286"/>
                  <a:gd name="connsiteX25" fmla="*/ 0 w 5001560"/>
                  <a:gd name="connsiteY25" fmla="*/ 781050 h 2752286"/>
                  <a:gd name="connsiteX26" fmla="*/ 168728 w 5001560"/>
                  <a:gd name="connsiteY26" fmla="*/ 688522 h 2752286"/>
                  <a:gd name="connsiteX27" fmla="*/ 171450 w 5001560"/>
                  <a:gd name="connsiteY27" fmla="*/ 653143 h 2752286"/>
                  <a:gd name="connsiteX28" fmla="*/ 381000 w 5001560"/>
                  <a:gd name="connsiteY28" fmla="*/ 642258 h 2752286"/>
                  <a:gd name="connsiteX29" fmla="*/ 1020536 w 5001560"/>
                  <a:gd name="connsiteY29" fmla="*/ 1072243 h 2752286"/>
                  <a:gd name="connsiteX30" fmla="*/ 1132114 w 5001560"/>
                  <a:gd name="connsiteY30" fmla="*/ 1085850 h 2752286"/>
                  <a:gd name="connsiteX31" fmla="*/ 1357993 w 5001560"/>
                  <a:gd name="connsiteY31" fmla="*/ 816429 h 2752286"/>
                  <a:gd name="connsiteX32" fmla="*/ 1355271 w 5001560"/>
                  <a:gd name="connsiteY32" fmla="*/ 696686 h 2752286"/>
                  <a:gd name="connsiteX33" fmla="*/ 1325336 w 5001560"/>
                  <a:gd name="connsiteY33" fmla="*/ 345622 h 2752286"/>
                  <a:gd name="connsiteX34" fmla="*/ 1268487 w 5001560"/>
                  <a:gd name="connsiteY34" fmla="*/ 262755 h 2752286"/>
                  <a:gd name="connsiteX35" fmla="*/ 1639648 w 5001560"/>
                  <a:gd name="connsiteY35" fmla="*/ 26186 h 2752286"/>
                  <a:gd name="connsiteX36" fmla="*/ 1937977 w 5001560"/>
                  <a:gd name="connsiteY36" fmla="*/ 202991 h 2752286"/>
                  <a:gd name="connsiteX37" fmla="*/ 2082558 w 5001560"/>
                  <a:gd name="connsiteY37" fmla="*/ 298436 h 2752286"/>
                  <a:gd name="connsiteX38" fmla="*/ 2198914 w 5001560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90407 w 5011574"/>
                  <a:gd name="connsiteY12" fmla="*/ 1738993 h 2752286"/>
                  <a:gd name="connsiteX13" fmla="*/ 4242707 w 5011574"/>
                  <a:gd name="connsiteY13" fmla="*/ 227511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42707 w 5011574"/>
                  <a:gd name="connsiteY13" fmla="*/ 227511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67965 w 5011574"/>
                  <a:gd name="connsiteY13" fmla="*/ 2357205 h 2752286"/>
                  <a:gd name="connsiteX14" fmla="*/ 3766457 w 5011574"/>
                  <a:gd name="connsiteY14" fmla="*/ 2558143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752286"/>
                  <a:gd name="connsiteX1" fmla="*/ 3001736 w 5011574"/>
                  <a:gd name="connsiteY1" fmla="*/ 32658 h 2752286"/>
                  <a:gd name="connsiteX2" fmla="*/ 3559628 w 5011574"/>
                  <a:gd name="connsiteY2" fmla="*/ 0 h 2752286"/>
                  <a:gd name="connsiteX3" fmla="*/ 3962400 w 5011574"/>
                  <a:gd name="connsiteY3" fmla="*/ 244929 h 2752286"/>
                  <a:gd name="connsiteX4" fmla="*/ 4346121 w 5011574"/>
                  <a:gd name="connsiteY4" fmla="*/ 729343 h 2752286"/>
                  <a:gd name="connsiteX5" fmla="*/ 4343400 w 5011574"/>
                  <a:gd name="connsiteY5" fmla="*/ 963386 h 2752286"/>
                  <a:gd name="connsiteX6" fmla="*/ 4370614 w 5011574"/>
                  <a:gd name="connsiteY6" fmla="*/ 887186 h 2752286"/>
                  <a:gd name="connsiteX7" fmla="*/ 4340678 w 5011574"/>
                  <a:gd name="connsiteY7" fmla="*/ 302079 h 2752286"/>
                  <a:gd name="connsiteX8" fmla="*/ 4408608 w 5011574"/>
                  <a:gd name="connsiteY8" fmla="*/ 44076 h 2752286"/>
                  <a:gd name="connsiteX9" fmla="*/ 4679665 w 5011574"/>
                  <a:gd name="connsiteY9" fmla="*/ 259834 h 2752286"/>
                  <a:gd name="connsiteX10" fmla="*/ 5001560 w 5011574"/>
                  <a:gd name="connsiteY10" fmla="*/ 824595 h 2752286"/>
                  <a:gd name="connsiteX11" fmla="*/ 5011574 w 5011574"/>
                  <a:gd name="connsiteY11" fmla="*/ 1645294 h 2752286"/>
                  <a:gd name="connsiteX12" fmla="*/ 4871464 w 5011574"/>
                  <a:gd name="connsiteY12" fmla="*/ 1840027 h 2752286"/>
                  <a:gd name="connsiteX13" fmla="*/ 4267965 w 5011574"/>
                  <a:gd name="connsiteY13" fmla="*/ 2357205 h 2752286"/>
                  <a:gd name="connsiteX14" fmla="*/ 3696996 w 5011574"/>
                  <a:gd name="connsiteY14" fmla="*/ 2671805 h 2752286"/>
                  <a:gd name="connsiteX15" fmla="*/ 3336276 w 5011574"/>
                  <a:gd name="connsiteY15" fmla="*/ 2719372 h 2752286"/>
                  <a:gd name="connsiteX16" fmla="*/ 3172627 w 5011574"/>
                  <a:gd name="connsiteY16" fmla="*/ 2752286 h 2752286"/>
                  <a:gd name="connsiteX17" fmla="*/ 2393164 w 5011574"/>
                  <a:gd name="connsiteY17" fmla="*/ 2388023 h 2752286"/>
                  <a:gd name="connsiteX18" fmla="*/ 1148443 w 5011574"/>
                  <a:gd name="connsiteY18" fmla="*/ 1641022 h 2752286"/>
                  <a:gd name="connsiteX19" fmla="*/ 810986 w 5011574"/>
                  <a:gd name="connsiteY19" fmla="*/ 1684565 h 2752286"/>
                  <a:gd name="connsiteX20" fmla="*/ 421821 w 5011574"/>
                  <a:gd name="connsiteY20" fmla="*/ 2035629 h 2752286"/>
                  <a:gd name="connsiteX21" fmla="*/ 38100 w 5011574"/>
                  <a:gd name="connsiteY21" fmla="*/ 1921329 h 2752286"/>
                  <a:gd name="connsiteX22" fmla="*/ 32657 w 5011574"/>
                  <a:gd name="connsiteY22" fmla="*/ 1741715 h 2752286"/>
                  <a:gd name="connsiteX23" fmla="*/ 24493 w 5011574"/>
                  <a:gd name="connsiteY23" fmla="*/ 1521279 h 2752286"/>
                  <a:gd name="connsiteX24" fmla="*/ 16328 w 5011574"/>
                  <a:gd name="connsiteY24" fmla="*/ 1257300 h 2752286"/>
                  <a:gd name="connsiteX25" fmla="*/ 0 w 5011574"/>
                  <a:gd name="connsiteY25" fmla="*/ 781050 h 2752286"/>
                  <a:gd name="connsiteX26" fmla="*/ 168728 w 5011574"/>
                  <a:gd name="connsiteY26" fmla="*/ 688522 h 2752286"/>
                  <a:gd name="connsiteX27" fmla="*/ 171450 w 5011574"/>
                  <a:gd name="connsiteY27" fmla="*/ 653143 h 2752286"/>
                  <a:gd name="connsiteX28" fmla="*/ 381000 w 5011574"/>
                  <a:gd name="connsiteY28" fmla="*/ 642258 h 2752286"/>
                  <a:gd name="connsiteX29" fmla="*/ 1020536 w 5011574"/>
                  <a:gd name="connsiteY29" fmla="*/ 1072243 h 2752286"/>
                  <a:gd name="connsiteX30" fmla="*/ 1132114 w 5011574"/>
                  <a:gd name="connsiteY30" fmla="*/ 1085850 h 2752286"/>
                  <a:gd name="connsiteX31" fmla="*/ 1357993 w 5011574"/>
                  <a:gd name="connsiteY31" fmla="*/ 816429 h 2752286"/>
                  <a:gd name="connsiteX32" fmla="*/ 1355271 w 5011574"/>
                  <a:gd name="connsiteY32" fmla="*/ 696686 h 2752286"/>
                  <a:gd name="connsiteX33" fmla="*/ 1325336 w 5011574"/>
                  <a:gd name="connsiteY33" fmla="*/ 345622 h 2752286"/>
                  <a:gd name="connsiteX34" fmla="*/ 1268487 w 5011574"/>
                  <a:gd name="connsiteY34" fmla="*/ 262755 h 2752286"/>
                  <a:gd name="connsiteX35" fmla="*/ 1639648 w 5011574"/>
                  <a:gd name="connsiteY35" fmla="*/ 26186 h 2752286"/>
                  <a:gd name="connsiteX36" fmla="*/ 1937977 w 5011574"/>
                  <a:gd name="connsiteY36" fmla="*/ 202991 h 2752286"/>
                  <a:gd name="connsiteX37" fmla="*/ 2082558 w 5011574"/>
                  <a:gd name="connsiteY37" fmla="*/ 298436 h 2752286"/>
                  <a:gd name="connsiteX38" fmla="*/ 2198914 w 5011574"/>
                  <a:gd name="connsiteY38" fmla="*/ 420279 h 2752286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172627 w 5011574"/>
                  <a:gd name="connsiteY16" fmla="*/ 2752286 h 2801460"/>
                  <a:gd name="connsiteX17" fmla="*/ 2393164 w 5011574"/>
                  <a:gd name="connsiteY17" fmla="*/ 2388023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393164 w 5011574"/>
                  <a:gd name="connsiteY17" fmla="*/ 2388023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48443 w 5011574"/>
                  <a:gd name="connsiteY18" fmla="*/ 1641022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6 w 5011574"/>
                  <a:gd name="connsiteY19" fmla="*/ 1684565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7 w 5011574"/>
                  <a:gd name="connsiteY19" fmla="*/ 1722451 h 2801460"/>
                  <a:gd name="connsiteX20" fmla="*/ 421821 w 5011574"/>
                  <a:gd name="connsiteY20" fmla="*/ 203562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198914 w 5011574"/>
                  <a:gd name="connsiteY0" fmla="*/ 420279 h 2801460"/>
                  <a:gd name="connsiteX1" fmla="*/ 3001736 w 5011574"/>
                  <a:gd name="connsiteY1" fmla="*/ 32658 h 2801460"/>
                  <a:gd name="connsiteX2" fmla="*/ 3559628 w 5011574"/>
                  <a:gd name="connsiteY2" fmla="*/ 0 h 2801460"/>
                  <a:gd name="connsiteX3" fmla="*/ 3962400 w 5011574"/>
                  <a:gd name="connsiteY3" fmla="*/ 244929 h 2801460"/>
                  <a:gd name="connsiteX4" fmla="*/ 4346121 w 5011574"/>
                  <a:gd name="connsiteY4" fmla="*/ 729343 h 2801460"/>
                  <a:gd name="connsiteX5" fmla="*/ 4343400 w 5011574"/>
                  <a:gd name="connsiteY5" fmla="*/ 963386 h 2801460"/>
                  <a:gd name="connsiteX6" fmla="*/ 4370614 w 5011574"/>
                  <a:gd name="connsiteY6" fmla="*/ 887186 h 2801460"/>
                  <a:gd name="connsiteX7" fmla="*/ 4340678 w 5011574"/>
                  <a:gd name="connsiteY7" fmla="*/ 302079 h 2801460"/>
                  <a:gd name="connsiteX8" fmla="*/ 4408608 w 5011574"/>
                  <a:gd name="connsiteY8" fmla="*/ 44076 h 2801460"/>
                  <a:gd name="connsiteX9" fmla="*/ 4679665 w 5011574"/>
                  <a:gd name="connsiteY9" fmla="*/ 259834 h 2801460"/>
                  <a:gd name="connsiteX10" fmla="*/ 5001560 w 5011574"/>
                  <a:gd name="connsiteY10" fmla="*/ 824595 h 2801460"/>
                  <a:gd name="connsiteX11" fmla="*/ 5011574 w 5011574"/>
                  <a:gd name="connsiteY11" fmla="*/ 1645294 h 2801460"/>
                  <a:gd name="connsiteX12" fmla="*/ 4871464 w 5011574"/>
                  <a:gd name="connsiteY12" fmla="*/ 1840027 h 2801460"/>
                  <a:gd name="connsiteX13" fmla="*/ 4267965 w 5011574"/>
                  <a:gd name="connsiteY13" fmla="*/ 2357205 h 2801460"/>
                  <a:gd name="connsiteX14" fmla="*/ 3696996 w 5011574"/>
                  <a:gd name="connsiteY14" fmla="*/ 2671805 h 2801460"/>
                  <a:gd name="connsiteX15" fmla="*/ 3298389 w 5011574"/>
                  <a:gd name="connsiteY15" fmla="*/ 2801460 h 2801460"/>
                  <a:gd name="connsiteX16" fmla="*/ 3058964 w 5011574"/>
                  <a:gd name="connsiteY16" fmla="*/ 2777544 h 2801460"/>
                  <a:gd name="connsiteX17" fmla="*/ 2159527 w 5011574"/>
                  <a:gd name="connsiteY17" fmla="*/ 2337506 h 2801460"/>
                  <a:gd name="connsiteX18" fmla="*/ 1180017 w 5011574"/>
                  <a:gd name="connsiteY18" fmla="*/ 1704167 h 2801460"/>
                  <a:gd name="connsiteX19" fmla="*/ 810987 w 5011574"/>
                  <a:gd name="connsiteY19" fmla="*/ 1722451 h 2801460"/>
                  <a:gd name="connsiteX20" fmla="*/ 421820 w 5011574"/>
                  <a:gd name="connsiteY20" fmla="*/ 2092459 h 2801460"/>
                  <a:gd name="connsiteX21" fmla="*/ 38100 w 5011574"/>
                  <a:gd name="connsiteY21" fmla="*/ 1921329 h 2801460"/>
                  <a:gd name="connsiteX22" fmla="*/ 32657 w 5011574"/>
                  <a:gd name="connsiteY22" fmla="*/ 1741715 h 2801460"/>
                  <a:gd name="connsiteX23" fmla="*/ 24493 w 5011574"/>
                  <a:gd name="connsiteY23" fmla="*/ 1521279 h 2801460"/>
                  <a:gd name="connsiteX24" fmla="*/ 16328 w 5011574"/>
                  <a:gd name="connsiteY24" fmla="*/ 1257300 h 2801460"/>
                  <a:gd name="connsiteX25" fmla="*/ 0 w 5011574"/>
                  <a:gd name="connsiteY25" fmla="*/ 781050 h 2801460"/>
                  <a:gd name="connsiteX26" fmla="*/ 168728 w 5011574"/>
                  <a:gd name="connsiteY26" fmla="*/ 688522 h 2801460"/>
                  <a:gd name="connsiteX27" fmla="*/ 171450 w 5011574"/>
                  <a:gd name="connsiteY27" fmla="*/ 653143 h 2801460"/>
                  <a:gd name="connsiteX28" fmla="*/ 381000 w 5011574"/>
                  <a:gd name="connsiteY28" fmla="*/ 642258 h 2801460"/>
                  <a:gd name="connsiteX29" fmla="*/ 1020536 w 5011574"/>
                  <a:gd name="connsiteY29" fmla="*/ 1072243 h 2801460"/>
                  <a:gd name="connsiteX30" fmla="*/ 1132114 w 5011574"/>
                  <a:gd name="connsiteY30" fmla="*/ 1085850 h 2801460"/>
                  <a:gd name="connsiteX31" fmla="*/ 1357993 w 5011574"/>
                  <a:gd name="connsiteY31" fmla="*/ 816429 h 2801460"/>
                  <a:gd name="connsiteX32" fmla="*/ 1355271 w 5011574"/>
                  <a:gd name="connsiteY32" fmla="*/ 696686 h 2801460"/>
                  <a:gd name="connsiteX33" fmla="*/ 1325336 w 5011574"/>
                  <a:gd name="connsiteY33" fmla="*/ 345622 h 2801460"/>
                  <a:gd name="connsiteX34" fmla="*/ 1268487 w 5011574"/>
                  <a:gd name="connsiteY34" fmla="*/ 262755 h 2801460"/>
                  <a:gd name="connsiteX35" fmla="*/ 1639648 w 5011574"/>
                  <a:gd name="connsiteY35" fmla="*/ 26186 h 2801460"/>
                  <a:gd name="connsiteX36" fmla="*/ 1937977 w 5011574"/>
                  <a:gd name="connsiteY36" fmla="*/ 202991 h 2801460"/>
                  <a:gd name="connsiteX37" fmla="*/ 2082558 w 5011574"/>
                  <a:gd name="connsiteY37" fmla="*/ 298436 h 2801460"/>
                  <a:gd name="connsiteX38" fmla="*/ 2198914 w 5011574"/>
                  <a:gd name="connsiteY38" fmla="*/ 420279 h 2801460"/>
                  <a:gd name="connsiteX0" fmla="*/ 2255533 w 5068193"/>
                  <a:gd name="connsiteY0" fmla="*/ 420279 h 2801460"/>
                  <a:gd name="connsiteX1" fmla="*/ 3058355 w 5068193"/>
                  <a:gd name="connsiteY1" fmla="*/ 32658 h 2801460"/>
                  <a:gd name="connsiteX2" fmla="*/ 3616247 w 5068193"/>
                  <a:gd name="connsiteY2" fmla="*/ 0 h 2801460"/>
                  <a:gd name="connsiteX3" fmla="*/ 4019019 w 5068193"/>
                  <a:gd name="connsiteY3" fmla="*/ 244929 h 2801460"/>
                  <a:gd name="connsiteX4" fmla="*/ 4402740 w 5068193"/>
                  <a:gd name="connsiteY4" fmla="*/ 729343 h 2801460"/>
                  <a:gd name="connsiteX5" fmla="*/ 4400019 w 5068193"/>
                  <a:gd name="connsiteY5" fmla="*/ 963386 h 2801460"/>
                  <a:gd name="connsiteX6" fmla="*/ 4427233 w 5068193"/>
                  <a:gd name="connsiteY6" fmla="*/ 887186 h 2801460"/>
                  <a:gd name="connsiteX7" fmla="*/ 4397297 w 5068193"/>
                  <a:gd name="connsiteY7" fmla="*/ 302079 h 2801460"/>
                  <a:gd name="connsiteX8" fmla="*/ 4465227 w 5068193"/>
                  <a:gd name="connsiteY8" fmla="*/ 44076 h 2801460"/>
                  <a:gd name="connsiteX9" fmla="*/ 4736284 w 5068193"/>
                  <a:gd name="connsiteY9" fmla="*/ 259834 h 2801460"/>
                  <a:gd name="connsiteX10" fmla="*/ 5058179 w 5068193"/>
                  <a:gd name="connsiteY10" fmla="*/ 824595 h 2801460"/>
                  <a:gd name="connsiteX11" fmla="*/ 5068193 w 5068193"/>
                  <a:gd name="connsiteY11" fmla="*/ 1645294 h 2801460"/>
                  <a:gd name="connsiteX12" fmla="*/ 4928083 w 5068193"/>
                  <a:gd name="connsiteY12" fmla="*/ 1840027 h 2801460"/>
                  <a:gd name="connsiteX13" fmla="*/ 4324584 w 5068193"/>
                  <a:gd name="connsiteY13" fmla="*/ 2357205 h 2801460"/>
                  <a:gd name="connsiteX14" fmla="*/ 3753615 w 5068193"/>
                  <a:gd name="connsiteY14" fmla="*/ 2671805 h 2801460"/>
                  <a:gd name="connsiteX15" fmla="*/ 3355008 w 5068193"/>
                  <a:gd name="connsiteY15" fmla="*/ 2801460 h 2801460"/>
                  <a:gd name="connsiteX16" fmla="*/ 3115583 w 5068193"/>
                  <a:gd name="connsiteY16" fmla="*/ 2777544 h 2801460"/>
                  <a:gd name="connsiteX17" fmla="*/ 2216146 w 5068193"/>
                  <a:gd name="connsiteY17" fmla="*/ 2337506 h 2801460"/>
                  <a:gd name="connsiteX18" fmla="*/ 1236636 w 5068193"/>
                  <a:gd name="connsiteY18" fmla="*/ 1704167 h 2801460"/>
                  <a:gd name="connsiteX19" fmla="*/ 867606 w 5068193"/>
                  <a:gd name="connsiteY19" fmla="*/ 1722451 h 2801460"/>
                  <a:gd name="connsiteX20" fmla="*/ 478439 w 5068193"/>
                  <a:gd name="connsiteY20" fmla="*/ 2092459 h 2801460"/>
                  <a:gd name="connsiteX21" fmla="*/ 0 w 5068193"/>
                  <a:gd name="connsiteY21" fmla="*/ 1946589 h 2801460"/>
                  <a:gd name="connsiteX22" fmla="*/ 89276 w 5068193"/>
                  <a:gd name="connsiteY22" fmla="*/ 1741715 h 2801460"/>
                  <a:gd name="connsiteX23" fmla="*/ 81112 w 5068193"/>
                  <a:gd name="connsiteY23" fmla="*/ 1521279 h 2801460"/>
                  <a:gd name="connsiteX24" fmla="*/ 72947 w 5068193"/>
                  <a:gd name="connsiteY24" fmla="*/ 1257300 h 2801460"/>
                  <a:gd name="connsiteX25" fmla="*/ 56619 w 5068193"/>
                  <a:gd name="connsiteY25" fmla="*/ 781050 h 2801460"/>
                  <a:gd name="connsiteX26" fmla="*/ 225347 w 5068193"/>
                  <a:gd name="connsiteY26" fmla="*/ 688522 h 2801460"/>
                  <a:gd name="connsiteX27" fmla="*/ 228069 w 5068193"/>
                  <a:gd name="connsiteY27" fmla="*/ 653143 h 2801460"/>
                  <a:gd name="connsiteX28" fmla="*/ 437619 w 5068193"/>
                  <a:gd name="connsiteY28" fmla="*/ 642258 h 2801460"/>
                  <a:gd name="connsiteX29" fmla="*/ 1077155 w 5068193"/>
                  <a:gd name="connsiteY29" fmla="*/ 1072243 h 2801460"/>
                  <a:gd name="connsiteX30" fmla="*/ 1188733 w 5068193"/>
                  <a:gd name="connsiteY30" fmla="*/ 1085850 h 2801460"/>
                  <a:gd name="connsiteX31" fmla="*/ 1414612 w 5068193"/>
                  <a:gd name="connsiteY31" fmla="*/ 816429 h 2801460"/>
                  <a:gd name="connsiteX32" fmla="*/ 1411890 w 5068193"/>
                  <a:gd name="connsiteY32" fmla="*/ 696686 h 2801460"/>
                  <a:gd name="connsiteX33" fmla="*/ 1381955 w 5068193"/>
                  <a:gd name="connsiteY33" fmla="*/ 345622 h 2801460"/>
                  <a:gd name="connsiteX34" fmla="*/ 1325106 w 5068193"/>
                  <a:gd name="connsiteY34" fmla="*/ 262755 h 2801460"/>
                  <a:gd name="connsiteX35" fmla="*/ 1696267 w 5068193"/>
                  <a:gd name="connsiteY35" fmla="*/ 26186 h 2801460"/>
                  <a:gd name="connsiteX36" fmla="*/ 1994596 w 5068193"/>
                  <a:gd name="connsiteY36" fmla="*/ 202991 h 2801460"/>
                  <a:gd name="connsiteX37" fmla="*/ 2139177 w 5068193"/>
                  <a:gd name="connsiteY37" fmla="*/ 298436 h 2801460"/>
                  <a:gd name="connsiteX38" fmla="*/ 2255533 w 5068193"/>
                  <a:gd name="connsiteY38" fmla="*/ 420279 h 2801460"/>
                  <a:gd name="connsiteX0" fmla="*/ 2267290 w 5079950"/>
                  <a:gd name="connsiteY0" fmla="*/ 420279 h 2801460"/>
                  <a:gd name="connsiteX1" fmla="*/ 3070112 w 5079950"/>
                  <a:gd name="connsiteY1" fmla="*/ 32658 h 2801460"/>
                  <a:gd name="connsiteX2" fmla="*/ 3628004 w 5079950"/>
                  <a:gd name="connsiteY2" fmla="*/ 0 h 2801460"/>
                  <a:gd name="connsiteX3" fmla="*/ 4030776 w 5079950"/>
                  <a:gd name="connsiteY3" fmla="*/ 244929 h 2801460"/>
                  <a:gd name="connsiteX4" fmla="*/ 4414497 w 5079950"/>
                  <a:gd name="connsiteY4" fmla="*/ 729343 h 2801460"/>
                  <a:gd name="connsiteX5" fmla="*/ 4411776 w 5079950"/>
                  <a:gd name="connsiteY5" fmla="*/ 963386 h 2801460"/>
                  <a:gd name="connsiteX6" fmla="*/ 4438990 w 5079950"/>
                  <a:gd name="connsiteY6" fmla="*/ 887186 h 2801460"/>
                  <a:gd name="connsiteX7" fmla="*/ 4409054 w 5079950"/>
                  <a:gd name="connsiteY7" fmla="*/ 302079 h 2801460"/>
                  <a:gd name="connsiteX8" fmla="*/ 4476984 w 5079950"/>
                  <a:gd name="connsiteY8" fmla="*/ 44076 h 2801460"/>
                  <a:gd name="connsiteX9" fmla="*/ 4748041 w 5079950"/>
                  <a:gd name="connsiteY9" fmla="*/ 259834 h 2801460"/>
                  <a:gd name="connsiteX10" fmla="*/ 5069936 w 5079950"/>
                  <a:gd name="connsiteY10" fmla="*/ 824595 h 2801460"/>
                  <a:gd name="connsiteX11" fmla="*/ 5079950 w 5079950"/>
                  <a:gd name="connsiteY11" fmla="*/ 1645294 h 2801460"/>
                  <a:gd name="connsiteX12" fmla="*/ 4939840 w 5079950"/>
                  <a:gd name="connsiteY12" fmla="*/ 1840027 h 2801460"/>
                  <a:gd name="connsiteX13" fmla="*/ 4336341 w 5079950"/>
                  <a:gd name="connsiteY13" fmla="*/ 2357205 h 2801460"/>
                  <a:gd name="connsiteX14" fmla="*/ 3765372 w 5079950"/>
                  <a:gd name="connsiteY14" fmla="*/ 2671805 h 2801460"/>
                  <a:gd name="connsiteX15" fmla="*/ 3366765 w 5079950"/>
                  <a:gd name="connsiteY15" fmla="*/ 2801460 h 2801460"/>
                  <a:gd name="connsiteX16" fmla="*/ 3127340 w 5079950"/>
                  <a:gd name="connsiteY16" fmla="*/ 2777544 h 2801460"/>
                  <a:gd name="connsiteX17" fmla="*/ 2227903 w 5079950"/>
                  <a:gd name="connsiteY17" fmla="*/ 2337506 h 2801460"/>
                  <a:gd name="connsiteX18" fmla="*/ 1248393 w 5079950"/>
                  <a:gd name="connsiteY18" fmla="*/ 1704167 h 2801460"/>
                  <a:gd name="connsiteX19" fmla="*/ 879363 w 5079950"/>
                  <a:gd name="connsiteY19" fmla="*/ 1722451 h 2801460"/>
                  <a:gd name="connsiteX20" fmla="*/ 490196 w 5079950"/>
                  <a:gd name="connsiteY20" fmla="*/ 2092459 h 2801460"/>
                  <a:gd name="connsiteX21" fmla="*/ 11757 w 5079950"/>
                  <a:gd name="connsiteY21" fmla="*/ 1946589 h 2801460"/>
                  <a:gd name="connsiteX22" fmla="*/ 0 w 5079950"/>
                  <a:gd name="connsiteY22" fmla="*/ 1710144 h 2801460"/>
                  <a:gd name="connsiteX23" fmla="*/ 92869 w 5079950"/>
                  <a:gd name="connsiteY23" fmla="*/ 1521279 h 2801460"/>
                  <a:gd name="connsiteX24" fmla="*/ 84704 w 5079950"/>
                  <a:gd name="connsiteY24" fmla="*/ 1257300 h 2801460"/>
                  <a:gd name="connsiteX25" fmla="*/ 68376 w 5079950"/>
                  <a:gd name="connsiteY25" fmla="*/ 781050 h 2801460"/>
                  <a:gd name="connsiteX26" fmla="*/ 237104 w 5079950"/>
                  <a:gd name="connsiteY26" fmla="*/ 688522 h 2801460"/>
                  <a:gd name="connsiteX27" fmla="*/ 239826 w 5079950"/>
                  <a:gd name="connsiteY27" fmla="*/ 653143 h 2801460"/>
                  <a:gd name="connsiteX28" fmla="*/ 449376 w 5079950"/>
                  <a:gd name="connsiteY28" fmla="*/ 642258 h 2801460"/>
                  <a:gd name="connsiteX29" fmla="*/ 1088912 w 5079950"/>
                  <a:gd name="connsiteY29" fmla="*/ 1072243 h 2801460"/>
                  <a:gd name="connsiteX30" fmla="*/ 1200490 w 5079950"/>
                  <a:gd name="connsiteY30" fmla="*/ 1085850 h 2801460"/>
                  <a:gd name="connsiteX31" fmla="*/ 1426369 w 5079950"/>
                  <a:gd name="connsiteY31" fmla="*/ 816429 h 2801460"/>
                  <a:gd name="connsiteX32" fmla="*/ 1423647 w 5079950"/>
                  <a:gd name="connsiteY32" fmla="*/ 696686 h 2801460"/>
                  <a:gd name="connsiteX33" fmla="*/ 1393712 w 5079950"/>
                  <a:gd name="connsiteY33" fmla="*/ 345622 h 2801460"/>
                  <a:gd name="connsiteX34" fmla="*/ 1336863 w 5079950"/>
                  <a:gd name="connsiteY34" fmla="*/ 262755 h 2801460"/>
                  <a:gd name="connsiteX35" fmla="*/ 1708024 w 5079950"/>
                  <a:gd name="connsiteY35" fmla="*/ 26186 h 2801460"/>
                  <a:gd name="connsiteX36" fmla="*/ 2006353 w 5079950"/>
                  <a:gd name="connsiteY36" fmla="*/ 202991 h 2801460"/>
                  <a:gd name="connsiteX37" fmla="*/ 2150934 w 5079950"/>
                  <a:gd name="connsiteY37" fmla="*/ 298436 h 2801460"/>
                  <a:gd name="connsiteX38" fmla="*/ 2267290 w 5079950"/>
                  <a:gd name="connsiteY38" fmla="*/ 420279 h 2801460"/>
                  <a:gd name="connsiteX0" fmla="*/ 2307027 w 5119687"/>
                  <a:gd name="connsiteY0" fmla="*/ 420279 h 2801460"/>
                  <a:gd name="connsiteX1" fmla="*/ 3109849 w 5119687"/>
                  <a:gd name="connsiteY1" fmla="*/ 32658 h 2801460"/>
                  <a:gd name="connsiteX2" fmla="*/ 3667741 w 5119687"/>
                  <a:gd name="connsiteY2" fmla="*/ 0 h 2801460"/>
                  <a:gd name="connsiteX3" fmla="*/ 4070513 w 5119687"/>
                  <a:gd name="connsiteY3" fmla="*/ 244929 h 2801460"/>
                  <a:gd name="connsiteX4" fmla="*/ 4454234 w 5119687"/>
                  <a:gd name="connsiteY4" fmla="*/ 729343 h 2801460"/>
                  <a:gd name="connsiteX5" fmla="*/ 4451513 w 5119687"/>
                  <a:gd name="connsiteY5" fmla="*/ 963386 h 2801460"/>
                  <a:gd name="connsiteX6" fmla="*/ 4478727 w 5119687"/>
                  <a:gd name="connsiteY6" fmla="*/ 887186 h 2801460"/>
                  <a:gd name="connsiteX7" fmla="*/ 4448791 w 5119687"/>
                  <a:gd name="connsiteY7" fmla="*/ 302079 h 2801460"/>
                  <a:gd name="connsiteX8" fmla="*/ 4516721 w 5119687"/>
                  <a:gd name="connsiteY8" fmla="*/ 44076 h 2801460"/>
                  <a:gd name="connsiteX9" fmla="*/ 4787778 w 5119687"/>
                  <a:gd name="connsiteY9" fmla="*/ 259834 h 2801460"/>
                  <a:gd name="connsiteX10" fmla="*/ 5109673 w 5119687"/>
                  <a:gd name="connsiteY10" fmla="*/ 824595 h 2801460"/>
                  <a:gd name="connsiteX11" fmla="*/ 5119687 w 5119687"/>
                  <a:gd name="connsiteY11" fmla="*/ 1645294 h 2801460"/>
                  <a:gd name="connsiteX12" fmla="*/ 4979577 w 5119687"/>
                  <a:gd name="connsiteY12" fmla="*/ 1840027 h 2801460"/>
                  <a:gd name="connsiteX13" fmla="*/ 4376078 w 5119687"/>
                  <a:gd name="connsiteY13" fmla="*/ 2357205 h 2801460"/>
                  <a:gd name="connsiteX14" fmla="*/ 3805109 w 5119687"/>
                  <a:gd name="connsiteY14" fmla="*/ 2671805 h 2801460"/>
                  <a:gd name="connsiteX15" fmla="*/ 3406502 w 5119687"/>
                  <a:gd name="connsiteY15" fmla="*/ 2801460 h 2801460"/>
                  <a:gd name="connsiteX16" fmla="*/ 3167077 w 5119687"/>
                  <a:gd name="connsiteY16" fmla="*/ 2777544 h 2801460"/>
                  <a:gd name="connsiteX17" fmla="*/ 2267640 w 5119687"/>
                  <a:gd name="connsiteY17" fmla="*/ 2337506 h 2801460"/>
                  <a:gd name="connsiteX18" fmla="*/ 1288130 w 5119687"/>
                  <a:gd name="connsiteY18" fmla="*/ 1704167 h 2801460"/>
                  <a:gd name="connsiteX19" fmla="*/ 919100 w 5119687"/>
                  <a:gd name="connsiteY19" fmla="*/ 1722451 h 2801460"/>
                  <a:gd name="connsiteX20" fmla="*/ 529933 w 5119687"/>
                  <a:gd name="connsiteY20" fmla="*/ 2092459 h 2801460"/>
                  <a:gd name="connsiteX21" fmla="*/ 51494 w 5119687"/>
                  <a:gd name="connsiteY21" fmla="*/ 1946589 h 2801460"/>
                  <a:gd name="connsiteX22" fmla="*/ 39737 w 5119687"/>
                  <a:gd name="connsiteY22" fmla="*/ 1710144 h 2801460"/>
                  <a:gd name="connsiteX23" fmla="*/ 0 w 5119687"/>
                  <a:gd name="connsiteY23" fmla="*/ 1508649 h 2801460"/>
                  <a:gd name="connsiteX24" fmla="*/ 124441 w 5119687"/>
                  <a:gd name="connsiteY24" fmla="*/ 1257300 h 2801460"/>
                  <a:gd name="connsiteX25" fmla="*/ 108113 w 5119687"/>
                  <a:gd name="connsiteY25" fmla="*/ 781050 h 2801460"/>
                  <a:gd name="connsiteX26" fmla="*/ 276841 w 5119687"/>
                  <a:gd name="connsiteY26" fmla="*/ 688522 h 2801460"/>
                  <a:gd name="connsiteX27" fmla="*/ 279563 w 5119687"/>
                  <a:gd name="connsiteY27" fmla="*/ 653143 h 2801460"/>
                  <a:gd name="connsiteX28" fmla="*/ 489113 w 5119687"/>
                  <a:gd name="connsiteY28" fmla="*/ 642258 h 2801460"/>
                  <a:gd name="connsiteX29" fmla="*/ 1128649 w 5119687"/>
                  <a:gd name="connsiteY29" fmla="*/ 1072243 h 2801460"/>
                  <a:gd name="connsiteX30" fmla="*/ 1240227 w 5119687"/>
                  <a:gd name="connsiteY30" fmla="*/ 1085850 h 2801460"/>
                  <a:gd name="connsiteX31" fmla="*/ 1466106 w 5119687"/>
                  <a:gd name="connsiteY31" fmla="*/ 816429 h 2801460"/>
                  <a:gd name="connsiteX32" fmla="*/ 1463384 w 5119687"/>
                  <a:gd name="connsiteY32" fmla="*/ 696686 h 2801460"/>
                  <a:gd name="connsiteX33" fmla="*/ 1433449 w 5119687"/>
                  <a:gd name="connsiteY33" fmla="*/ 345622 h 2801460"/>
                  <a:gd name="connsiteX34" fmla="*/ 1376600 w 5119687"/>
                  <a:gd name="connsiteY34" fmla="*/ 262755 h 2801460"/>
                  <a:gd name="connsiteX35" fmla="*/ 1747761 w 5119687"/>
                  <a:gd name="connsiteY35" fmla="*/ 26186 h 2801460"/>
                  <a:gd name="connsiteX36" fmla="*/ 2046090 w 5119687"/>
                  <a:gd name="connsiteY36" fmla="*/ 202991 h 2801460"/>
                  <a:gd name="connsiteX37" fmla="*/ 2190671 w 5119687"/>
                  <a:gd name="connsiteY37" fmla="*/ 298436 h 2801460"/>
                  <a:gd name="connsiteX38" fmla="*/ 2307027 w 5119687"/>
                  <a:gd name="connsiteY38" fmla="*/ 420279 h 2801460"/>
                  <a:gd name="connsiteX0" fmla="*/ 2327820 w 5140480"/>
                  <a:gd name="connsiteY0" fmla="*/ 420279 h 2801460"/>
                  <a:gd name="connsiteX1" fmla="*/ 3130642 w 5140480"/>
                  <a:gd name="connsiteY1" fmla="*/ 32658 h 2801460"/>
                  <a:gd name="connsiteX2" fmla="*/ 3688534 w 5140480"/>
                  <a:gd name="connsiteY2" fmla="*/ 0 h 2801460"/>
                  <a:gd name="connsiteX3" fmla="*/ 4091306 w 5140480"/>
                  <a:gd name="connsiteY3" fmla="*/ 244929 h 2801460"/>
                  <a:gd name="connsiteX4" fmla="*/ 4475027 w 5140480"/>
                  <a:gd name="connsiteY4" fmla="*/ 729343 h 2801460"/>
                  <a:gd name="connsiteX5" fmla="*/ 4472306 w 5140480"/>
                  <a:gd name="connsiteY5" fmla="*/ 963386 h 2801460"/>
                  <a:gd name="connsiteX6" fmla="*/ 4499520 w 5140480"/>
                  <a:gd name="connsiteY6" fmla="*/ 887186 h 2801460"/>
                  <a:gd name="connsiteX7" fmla="*/ 4469584 w 5140480"/>
                  <a:gd name="connsiteY7" fmla="*/ 302079 h 2801460"/>
                  <a:gd name="connsiteX8" fmla="*/ 4537514 w 5140480"/>
                  <a:gd name="connsiteY8" fmla="*/ 44076 h 2801460"/>
                  <a:gd name="connsiteX9" fmla="*/ 4808571 w 5140480"/>
                  <a:gd name="connsiteY9" fmla="*/ 259834 h 2801460"/>
                  <a:gd name="connsiteX10" fmla="*/ 5130466 w 5140480"/>
                  <a:gd name="connsiteY10" fmla="*/ 824595 h 2801460"/>
                  <a:gd name="connsiteX11" fmla="*/ 5140480 w 5140480"/>
                  <a:gd name="connsiteY11" fmla="*/ 1645294 h 2801460"/>
                  <a:gd name="connsiteX12" fmla="*/ 5000370 w 5140480"/>
                  <a:gd name="connsiteY12" fmla="*/ 1840027 h 2801460"/>
                  <a:gd name="connsiteX13" fmla="*/ 4396871 w 5140480"/>
                  <a:gd name="connsiteY13" fmla="*/ 2357205 h 2801460"/>
                  <a:gd name="connsiteX14" fmla="*/ 3825902 w 5140480"/>
                  <a:gd name="connsiteY14" fmla="*/ 2671805 h 2801460"/>
                  <a:gd name="connsiteX15" fmla="*/ 3427295 w 5140480"/>
                  <a:gd name="connsiteY15" fmla="*/ 2801460 h 2801460"/>
                  <a:gd name="connsiteX16" fmla="*/ 3187870 w 5140480"/>
                  <a:gd name="connsiteY16" fmla="*/ 2777544 h 2801460"/>
                  <a:gd name="connsiteX17" fmla="*/ 2288433 w 5140480"/>
                  <a:gd name="connsiteY17" fmla="*/ 2337506 h 2801460"/>
                  <a:gd name="connsiteX18" fmla="*/ 1308923 w 5140480"/>
                  <a:gd name="connsiteY18" fmla="*/ 1704167 h 2801460"/>
                  <a:gd name="connsiteX19" fmla="*/ 939893 w 5140480"/>
                  <a:gd name="connsiteY19" fmla="*/ 1722451 h 2801460"/>
                  <a:gd name="connsiteX20" fmla="*/ 550726 w 5140480"/>
                  <a:gd name="connsiteY20" fmla="*/ 2092459 h 2801460"/>
                  <a:gd name="connsiteX21" fmla="*/ 72287 w 5140480"/>
                  <a:gd name="connsiteY21" fmla="*/ 1946589 h 2801460"/>
                  <a:gd name="connsiteX22" fmla="*/ 60530 w 5140480"/>
                  <a:gd name="connsiteY22" fmla="*/ 1710144 h 2801460"/>
                  <a:gd name="connsiteX23" fmla="*/ 20793 w 5140480"/>
                  <a:gd name="connsiteY23" fmla="*/ 1508649 h 2801460"/>
                  <a:gd name="connsiteX24" fmla="*/ 0 w 5140480"/>
                  <a:gd name="connsiteY24" fmla="*/ 1244672 h 2801460"/>
                  <a:gd name="connsiteX25" fmla="*/ 128906 w 5140480"/>
                  <a:gd name="connsiteY25" fmla="*/ 781050 h 2801460"/>
                  <a:gd name="connsiteX26" fmla="*/ 297634 w 5140480"/>
                  <a:gd name="connsiteY26" fmla="*/ 688522 h 2801460"/>
                  <a:gd name="connsiteX27" fmla="*/ 300356 w 5140480"/>
                  <a:gd name="connsiteY27" fmla="*/ 653143 h 2801460"/>
                  <a:gd name="connsiteX28" fmla="*/ 509906 w 5140480"/>
                  <a:gd name="connsiteY28" fmla="*/ 642258 h 2801460"/>
                  <a:gd name="connsiteX29" fmla="*/ 1149442 w 5140480"/>
                  <a:gd name="connsiteY29" fmla="*/ 1072243 h 2801460"/>
                  <a:gd name="connsiteX30" fmla="*/ 1261020 w 5140480"/>
                  <a:gd name="connsiteY30" fmla="*/ 1085850 h 2801460"/>
                  <a:gd name="connsiteX31" fmla="*/ 1486899 w 5140480"/>
                  <a:gd name="connsiteY31" fmla="*/ 816429 h 2801460"/>
                  <a:gd name="connsiteX32" fmla="*/ 1484177 w 5140480"/>
                  <a:gd name="connsiteY32" fmla="*/ 696686 h 2801460"/>
                  <a:gd name="connsiteX33" fmla="*/ 1454242 w 5140480"/>
                  <a:gd name="connsiteY33" fmla="*/ 345622 h 2801460"/>
                  <a:gd name="connsiteX34" fmla="*/ 1397393 w 5140480"/>
                  <a:gd name="connsiteY34" fmla="*/ 262755 h 2801460"/>
                  <a:gd name="connsiteX35" fmla="*/ 1768554 w 5140480"/>
                  <a:gd name="connsiteY35" fmla="*/ 26186 h 2801460"/>
                  <a:gd name="connsiteX36" fmla="*/ 2066883 w 5140480"/>
                  <a:gd name="connsiteY36" fmla="*/ 202991 h 2801460"/>
                  <a:gd name="connsiteX37" fmla="*/ 2211464 w 5140480"/>
                  <a:gd name="connsiteY37" fmla="*/ 298436 h 2801460"/>
                  <a:gd name="connsiteX38" fmla="*/ 2327820 w 5140480"/>
                  <a:gd name="connsiteY38" fmla="*/ 420279 h 2801460"/>
                  <a:gd name="connsiteX0" fmla="*/ 2375721 w 5188381"/>
                  <a:gd name="connsiteY0" fmla="*/ 420279 h 2801460"/>
                  <a:gd name="connsiteX1" fmla="*/ 3178543 w 5188381"/>
                  <a:gd name="connsiteY1" fmla="*/ 32658 h 2801460"/>
                  <a:gd name="connsiteX2" fmla="*/ 3736435 w 5188381"/>
                  <a:gd name="connsiteY2" fmla="*/ 0 h 2801460"/>
                  <a:gd name="connsiteX3" fmla="*/ 4139207 w 5188381"/>
                  <a:gd name="connsiteY3" fmla="*/ 244929 h 2801460"/>
                  <a:gd name="connsiteX4" fmla="*/ 4522928 w 5188381"/>
                  <a:gd name="connsiteY4" fmla="*/ 729343 h 2801460"/>
                  <a:gd name="connsiteX5" fmla="*/ 4520207 w 5188381"/>
                  <a:gd name="connsiteY5" fmla="*/ 963386 h 2801460"/>
                  <a:gd name="connsiteX6" fmla="*/ 4547421 w 5188381"/>
                  <a:gd name="connsiteY6" fmla="*/ 887186 h 2801460"/>
                  <a:gd name="connsiteX7" fmla="*/ 4517485 w 5188381"/>
                  <a:gd name="connsiteY7" fmla="*/ 302079 h 2801460"/>
                  <a:gd name="connsiteX8" fmla="*/ 4585415 w 5188381"/>
                  <a:gd name="connsiteY8" fmla="*/ 44076 h 2801460"/>
                  <a:gd name="connsiteX9" fmla="*/ 4856472 w 5188381"/>
                  <a:gd name="connsiteY9" fmla="*/ 259834 h 2801460"/>
                  <a:gd name="connsiteX10" fmla="*/ 5178367 w 5188381"/>
                  <a:gd name="connsiteY10" fmla="*/ 824595 h 2801460"/>
                  <a:gd name="connsiteX11" fmla="*/ 5188381 w 5188381"/>
                  <a:gd name="connsiteY11" fmla="*/ 1645294 h 2801460"/>
                  <a:gd name="connsiteX12" fmla="*/ 5048271 w 5188381"/>
                  <a:gd name="connsiteY12" fmla="*/ 1840027 h 2801460"/>
                  <a:gd name="connsiteX13" fmla="*/ 4444772 w 5188381"/>
                  <a:gd name="connsiteY13" fmla="*/ 2357205 h 2801460"/>
                  <a:gd name="connsiteX14" fmla="*/ 3873803 w 5188381"/>
                  <a:gd name="connsiteY14" fmla="*/ 2671805 h 2801460"/>
                  <a:gd name="connsiteX15" fmla="*/ 3475196 w 5188381"/>
                  <a:gd name="connsiteY15" fmla="*/ 2801460 h 2801460"/>
                  <a:gd name="connsiteX16" fmla="*/ 3235771 w 5188381"/>
                  <a:gd name="connsiteY16" fmla="*/ 2777544 h 2801460"/>
                  <a:gd name="connsiteX17" fmla="*/ 2336334 w 5188381"/>
                  <a:gd name="connsiteY17" fmla="*/ 2337506 h 2801460"/>
                  <a:gd name="connsiteX18" fmla="*/ 1356824 w 5188381"/>
                  <a:gd name="connsiteY18" fmla="*/ 1704167 h 2801460"/>
                  <a:gd name="connsiteX19" fmla="*/ 987794 w 5188381"/>
                  <a:gd name="connsiteY19" fmla="*/ 1722451 h 2801460"/>
                  <a:gd name="connsiteX20" fmla="*/ 598627 w 5188381"/>
                  <a:gd name="connsiteY20" fmla="*/ 2092459 h 2801460"/>
                  <a:gd name="connsiteX21" fmla="*/ 120188 w 5188381"/>
                  <a:gd name="connsiteY21" fmla="*/ 1946589 h 2801460"/>
                  <a:gd name="connsiteX22" fmla="*/ 108431 w 5188381"/>
                  <a:gd name="connsiteY22" fmla="*/ 1710144 h 2801460"/>
                  <a:gd name="connsiteX23" fmla="*/ 68694 w 5188381"/>
                  <a:gd name="connsiteY23" fmla="*/ 1508649 h 2801460"/>
                  <a:gd name="connsiteX24" fmla="*/ 47901 w 5188381"/>
                  <a:gd name="connsiteY24" fmla="*/ 1244672 h 2801460"/>
                  <a:gd name="connsiteX25" fmla="*/ 0 w 5188381"/>
                  <a:gd name="connsiteY25" fmla="*/ 711589 h 2801460"/>
                  <a:gd name="connsiteX26" fmla="*/ 345535 w 5188381"/>
                  <a:gd name="connsiteY26" fmla="*/ 688522 h 2801460"/>
                  <a:gd name="connsiteX27" fmla="*/ 348257 w 5188381"/>
                  <a:gd name="connsiteY27" fmla="*/ 653143 h 2801460"/>
                  <a:gd name="connsiteX28" fmla="*/ 557807 w 5188381"/>
                  <a:gd name="connsiteY28" fmla="*/ 642258 h 2801460"/>
                  <a:gd name="connsiteX29" fmla="*/ 1197343 w 5188381"/>
                  <a:gd name="connsiteY29" fmla="*/ 1072243 h 2801460"/>
                  <a:gd name="connsiteX30" fmla="*/ 1308921 w 5188381"/>
                  <a:gd name="connsiteY30" fmla="*/ 1085850 h 2801460"/>
                  <a:gd name="connsiteX31" fmla="*/ 1534800 w 5188381"/>
                  <a:gd name="connsiteY31" fmla="*/ 816429 h 2801460"/>
                  <a:gd name="connsiteX32" fmla="*/ 1532078 w 5188381"/>
                  <a:gd name="connsiteY32" fmla="*/ 696686 h 2801460"/>
                  <a:gd name="connsiteX33" fmla="*/ 1502143 w 5188381"/>
                  <a:gd name="connsiteY33" fmla="*/ 345622 h 2801460"/>
                  <a:gd name="connsiteX34" fmla="*/ 1445294 w 5188381"/>
                  <a:gd name="connsiteY34" fmla="*/ 262755 h 2801460"/>
                  <a:gd name="connsiteX35" fmla="*/ 1816455 w 5188381"/>
                  <a:gd name="connsiteY35" fmla="*/ 26186 h 2801460"/>
                  <a:gd name="connsiteX36" fmla="*/ 2114784 w 5188381"/>
                  <a:gd name="connsiteY36" fmla="*/ 202991 h 2801460"/>
                  <a:gd name="connsiteX37" fmla="*/ 2259365 w 5188381"/>
                  <a:gd name="connsiteY37" fmla="*/ 298436 h 2801460"/>
                  <a:gd name="connsiteX38" fmla="*/ 2375721 w 5188381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3962 w 5156808"/>
                  <a:gd name="connsiteY26" fmla="*/ 688522 h 2801460"/>
                  <a:gd name="connsiteX27" fmla="*/ 316684 w 5156808"/>
                  <a:gd name="connsiteY27" fmla="*/ 653143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3962 w 5156808"/>
                  <a:gd name="connsiteY26" fmla="*/ 688522 h 2801460"/>
                  <a:gd name="connsiteX27" fmla="*/ 316684 w 5156808"/>
                  <a:gd name="connsiteY27" fmla="*/ 495281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175043 w 5156808"/>
                  <a:gd name="connsiteY26" fmla="*/ 593804 h 2801460"/>
                  <a:gd name="connsiteX27" fmla="*/ 316684 w 5156808"/>
                  <a:gd name="connsiteY27" fmla="*/ 495281 h 2801460"/>
                  <a:gd name="connsiteX28" fmla="*/ 526234 w 5156808"/>
                  <a:gd name="connsiteY28" fmla="*/ 642258 h 2801460"/>
                  <a:gd name="connsiteX29" fmla="*/ 1165770 w 5156808"/>
                  <a:gd name="connsiteY29" fmla="*/ 1072243 h 2801460"/>
                  <a:gd name="connsiteX30" fmla="*/ 1277348 w 5156808"/>
                  <a:gd name="connsiteY30" fmla="*/ 1085850 h 2801460"/>
                  <a:gd name="connsiteX31" fmla="*/ 1503227 w 5156808"/>
                  <a:gd name="connsiteY31" fmla="*/ 816429 h 2801460"/>
                  <a:gd name="connsiteX32" fmla="*/ 1500505 w 5156808"/>
                  <a:gd name="connsiteY32" fmla="*/ 696686 h 2801460"/>
                  <a:gd name="connsiteX33" fmla="*/ 1470570 w 5156808"/>
                  <a:gd name="connsiteY33" fmla="*/ 345622 h 2801460"/>
                  <a:gd name="connsiteX34" fmla="*/ 1413721 w 5156808"/>
                  <a:gd name="connsiteY34" fmla="*/ 262755 h 2801460"/>
                  <a:gd name="connsiteX35" fmla="*/ 1784882 w 5156808"/>
                  <a:gd name="connsiteY35" fmla="*/ 26186 h 2801460"/>
                  <a:gd name="connsiteX36" fmla="*/ 2083211 w 5156808"/>
                  <a:gd name="connsiteY36" fmla="*/ 202991 h 2801460"/>
                  <a:gd name="connsiteX37" fmla="*/ 2227792 w 5156808"/>
                  <a:gd name="connsiteY37" fmla="*/ 298436 h 2801460"/>
                  <a:gd name="connsiteX38" fmla="*/ 2344148 w 5156808"/>
                  <a:gd name="connsiteY38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316684 w 5156808"/>
                  <a:gd name="connsiteY26" fmla="*/ 495281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8104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16328 w 5156808"/>
                  <a:gd name="connsiteY24" fmla="*/ 1244672 h 2801460"/>
                  <a:gd name="connsiteX25" fmla="*/ 0 w 5156808"/>
                  <a:gd name="connsiteY25" fmla="*/ 711589 h 2801460"/>
                  <a:gd name="connsiteX26" fmla="*/ 442975 w 5156808"/>
                  <a:gd name="connsiteY26" fmla="*/ 514225 h 2801460"/>
                  <a:gd name="connsiteX27" fmla="*/ 526234 w 5156808"/>
                  <a:gd name="connsiteY27" fmla="*/ 642258 h 2801460"/>
                  <a:gd name="connsiteX28" fmla="*/ 1165770 w 5156808"/>
                  <a:gd name="connsiteY28" fmla="*/ 1072243 h 2801460"/>
                  <a:gd name="connsiteX29" fmla="*/ 1277348 w 5156808"/>
                  <a:gd name="connsiteY29" fmla="*/ 1085850 h 2801460"/>
                  <a:gd name="connsiteX30" fmla="*/ 1503227 w 5156808"/>
                  <a:gd name="connsiteY30" fmla="*/ 816429 h 2801460"/>
                  <a:gd name="connsiteX31" fmla="*/ 1500505 w 5156808"/>
                  <a:gd name="connsiteY31" fmla="*/ 696686 h 2801460"/>
                  <a:gd name="connsiteX32" fmla="*/ 1470570 w 5156808"/>
                  <a:gd name="connsiteY32" fmla="*/ 345622 h 2801460"/>
                  <a:gd name="connsiteX33" fmla="*/ 1413721 w 5156808"/>
                  <a:gd name="connsiteY33" fmla="*/ 262755 h 2801460"/>
                  <a:gd name="connsiteX34" fmla="*/ 1784882 w 5156808"/>
                  <a:gd name="connsiteY34" fmla="*/ 26186 h 2801460"/>
                  <a:gd name="connsiteX35" fmla="*/ 2083211 w 5156808"/>
                  <a:gd name="connsiteY35" fmla="*/ 202991 h 2801460"/>
                  <a:gd name="connsiteX36" fmla="*/ 2227792 w 5156808"/>
                  <a:gd name="connsiteY36" fmla="*/ 298436 h 2801460"/>
                  <a:gd name="connsiteX37" fmla="*/ 2344148 w 5156808"/>
                  <a:gd name="connsiteY37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76858 w 5156808"/>
                  <a:gd name="connsiteY22" fmla="*/ 1710144 h 2801460"/>
                  <a:gd name="connsiteX23" fmla="*/ 37121 w 5156808"/>
                  <a:gd name="connsiteY23" fmla="*/ 1508649 h 2801460"/>
                  <a:gd name="connsiteX24" fmla="*/ 0 w 5156808"/>
                  <a:gd name="connsiteY24" fmla="*/ 711589 h 2801460"/>
                  <a:gd name="connsiteX25" fmla="*/ 442975 w 5156808"/>
                  <a:gd name="connsiteY25" fmla="*/ 514225 h 2801460"/>
                  <a:gd name="connsiteX26" fmla="*/ 526234 w 5156808"/>
                  <a:gd name="connsiteY26" fmla="*/ 642258 h 2801460"/>
                  <a:gd name="connsiteX27" fmla="*/ 1165770 w 5156808"/>
                  <a:gd name="connsiteY27" fmla="*/ 1072243 h 2801460"/>
                  <a:gd name="connsiteX28" fmla="*/ 1277348 w 5156808"/>
                  <a:gd name="connsiteY28" fmla="*/ 1085850 h 2801460"/>
                  <a:gd name="connsiteX29" fmla="*/ 1503227 w 5156808"/>
                  <a:gd name="connsiteY29" fmla="*/ 816429 h 2801460"/>
                  <a:gd name="connsiteX30" fmla="*/ 1500505 w 5156808"/>
                  <a:gd name="connsiteY30" fmla="*/ 696686 h 2801460"/>
                  <a:gd name="connsiteX31" fmla="*/ 1470570 w 5156808"/>
                  <a:gd name="connsiteY31" fmla="*/ 345622 h 2801460"/>
                  <a:gd name="connsiteX32" fmla="*/ 1413721 w 5156808"/>
                  <a:gd name="connsiteY32" fmla="*/ 262755 h 2801460"/>
                  <a:gd name="connsiteX33" fmla="*/ 1784882 w 5156808"/>
                  <a:gd name="connsiteY33" fmla="*/ 26186 h 2801460"/>
                  <a:gd name="connsiteX34" fmla="*/ 2083211 w 5156808"/>
                  <a:gd name="connsiteY34" fmla="*/ 202991 h 2801460"/>
                  <a:gd name="connsiteX35" fmla="*/ 2227792 w 5156808"/>
                  <a:gd name="connsiteY35" fmla="*/ 298436 h 2801460"/>
                  <a:gd name="connsiteX36" fmla="*/ 2344148 w 5156808"/>
                  <a:gd name="connsiteY36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88615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526234 w 5156808"/>
                  <a:gd name="connsiteY25" fmla="*/ 642258 h 2801460"/>
                  <a:gd name="connsiteX26" fmla="*/ 1165770 w 5156808"/>
                  <a:gd name="connsiteY26" fmla="*/ 1072243 h 2801460"/>
                  <a:gd name="connsiteX27" fmla="*/ 1277348 w 5156808"/>
                  <a:gd name="connsiteY27" fmla="*/ 1085850 h 2801460"/>
                  <a:gd name="connsiteX28" fmla="*/ 1503227 w 5156808"/>
                  <a:gd name="connsiteY28" fmla="*/ 816429 h 2801460"/>
                  <a:gd name="connsiteX29" fmla="*/ 1500505 w 5156808"/>
                  <a:gd name="connsiteY29" fmla="*/ 696686 h 2801460"/>
                  <a:gd name="connsiteX30" fmla="*/ 1470570 w 5156808"/>
                  <a:gd name="connsiteY30" fmla="*/ 345622 h 2801460"/>
                  <a:gd name="connsiteX31" fmla="*/ 1413721 w 5156808"/>
                  <a:gd name="connsiteY31" fmla="*/ 262755 h 2801460"/>
                  <a:gd name="connsiteX32" fmla="*/ 1784882 w 5156808"/>
                  <a:gd name="connsiteY32" fmla="*/ 26186 h 2801460"/>
                  <a:gd name="connsiteX33" fmla="*/ 2083211 w 5156808"/>
                  <a:gd name="connsiteY33" fmla="*/ 202991 h 2801460"/>
                  <a:gd name="connsiteX34" fmla="*/ 2227792 w 5156808"/>
                  <a:gd name="connsiteY34" fmla="*/ 298436 h 2801460"/>
                  <a:gd name="connsiteX35" fmla="*/ 2344148 w 5156808"/>
                  <a:gd name="connsiteY35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526234 w 5156808"/>
                  <a:gd name="connsiteY25" fmla="*/ 642258 h 2801460"/>
                  <a:gd name="connsiteX26" fmla="*/ 1165770 w 5156808"/>
                  <a:gd name="connsiteY26" fmla="*/ 1072243 h 2801460"/>
                  <a:gd name="connsiteX27" fmla="*/ 1277348 w 5156808"/>
                  <a:gd name="connsiteY27" fmla="*/ 1085850 h 2801460"/>
                  <a:gd name="connsiteX28" fmla="*/ 1503227 w 5156808"/>
                  <a:gd name="connsiteY28" fmla="*/ 816429 h 2801460"/>
                  <a:gd name="connsiteX29" fmla="*/ 1500505 w 5156808"/>
                  <a:gd name="connsiteY29" fmla="*/ 696686 h 2801460"/>
                  <a:gd name="connsiteX30" fmla="*/ 1470570 w 5156808"/>
                  <a:gd name="connsiteY30" fmla="*/ 345622 h 2801460"/>
                  <a:gd name="connsiteX31" fmla="*/ 1413721 w 5156808"/>
                  <a:gd name="connsiteY31" fmla="*/ 262755 h 2801460"/>
                  <a:gd name="connsiteX32" fmla="*/ 1784882 w 5156808"/>
                  <a:gd name="connsiteY32" fmla="*/ 26186 h 2801460"/>
                  <a:gd name="connsiteX33" fmla="*/ 2083211 w 5156808"/>
                  <a:gd name="connsiteY33" fmla="*/ 202991 h 2801460"/>
                  <a:gd name="connsiteX34" fmla="*/ 2227792 w 5156808"/>
                  <a:gd name="connsiteY34" fmla="*/ 298436 h 2801460"/>
                  <a:gd name="connsiteX35" fmla="*/ 2344148 w 5156808"/>
                  <a:gd name="connsiteY35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165770 w 5156808"/>
                  <a:gd name="connsiteY25" fmla="*/ 1072243 h 2801460"/>
                  <a:gd name="connsiteX26" fmla="*/ 1277348 w 5156808"/>
                  <a:gd name="connsiteY26" fmla="*/ 1085850 h 2801460"/>
                  <a:gd name="connsiteX27" fmla="*/ 1503227 w 5156808"/>
                  <a:gd name="connsiteY27" fmla="*/ 816429 h 2801460"/>
                  <a:gd name="connsiteX28" fmla="*/ 1500505 w 5156808"/>
                  <a:gd name="connsiteY28" fmla="*/ 696686 h 2801460"/>
                  <a:gd name="connsiteX29" fmla="*/ 1470570 w 5156808"/>
                  <a:gd name="connsiteY29" fmla="*/ 345622 h 2801460"/>
                  <a:gd name="connsiteX30" fmla="*/ 1413721 w 5156808"/>
                  <a:gd name="connsiteY30" fmla="*/ 262755 h 2801460"/>
                  <a:gd name="connsiteX31" fmla="*/ 1784882 w 5156808"/>
                  <a:gd name="connsiteY31" fmla="*/ 26186 h 2801460"/>
                  <a:gd name="connsiteX32" fmla="*/ 2083211 w 5156808"/>
                  <a:gd name="connsiteY32" fmla="*/ 202991 h 2801460"/>
                  <a:gd name="connsiteX33" fmla="*/ 2227792 w 5156808"/>
                  <a:gd name="connsiteY33" fmla="*/ 298436 h 2801460"/>
                  <a:gd name="connsiteX34" fmla="*/ 2344148 w 5156808"/>
                  <a:gd name="connsiteY34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77348 w 5156808"/>
                  <a:gd name="connsiteY25" fmla="*/ 1085850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01573 w 5156808"/>
                  <a:gd name="connsiteY25" fmla="*/ 984818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44148 w 5156808"/>
                  <a:gd name="connsiteY0" fmla="*/ 420279 h 2801460"/>
                  <a:gd name="connsiteX1" fmla="*/ 3146970 w 5156808"/>
                  <a:gd name="connsiteY1" fmla="*/ 32658 h 2801460"/>
                  <a:gd name="connsiteX2" fmla="*/ 3704862 w 5156808"/>
                  <a:gd name="connsiteY2" fmla="*/ 0 h 2801460"/>
                  <a:gd name="connsiteX3" fmla="*/ 4107634 w 5156808"/>
                  <a:gd name="connsiteY3" fmla="*/ 244929 h 2801460"/>
                  <a:gd name="connsiteX4" fmla="*/ 4491355 w 5156808"/>
                  <a:gd name="connsiteY4" fmla="*/ 729343 h 2801460"/>
                  <a:gd name="connsiteX5" fmla="*/ 4488634 w 5156808"/>
                  <a:gd name="connsiteY5" fmla="*/ 963386 h 2801460"/>
                  <a:gd name="connsiteX6" fmla="*/ 4515848 w 5156808"/>
                  <a:gd name="connsiteY6" fmla="*/ 887186 h 2801460"/>
                  <a:gd name="connsiteX7" fmla="*/ 4485912 w 5156808"/>
                  <a:gd name="connsiteY7" fmla="*/ 302079 h 2801460"/>
                  <a:gd name="connsiteX8" fmla="*/ 4553842 w 5156808"/>
                  <a:gd name="connsiteY8" fmla="*/ 44076 h 2801460"/>
                  <a:gd name="connsiteX9" fmla="*/ 4824899 w 5156808"/>
                  <a:gd name="connsiteY9" fmla="*/ 259834 h 2801460"/>
                  <a:gd name="connsiteX10" fmla="*/ 5146794 w 5156808"/>
                  <a:gd name="connsiteY10" fmla="*/ 824595 h 2801460"/>
                  <a:gd name="connsiteX11" fmla="*/ 5156808 w 5156808"/>
                  <a:gd name="connsiteY11" fmla="*/ 1645294 h 2801460"/>
                  <a:gd name="connsiteX12" fmla="*/ 5016698 w 5156808"/>
                  <a:gd name="connsiteY12" fmla="*/ 1840027 h 2801460"/>
                  <a:gd name="connsiteX13" fmla="*/ 4413199 w 5156808"/>
                  <a:gd name="connsiteY13" fmla="*/ 2357205 h 2801460"/>
                  <a:gd name="connsiteX14" fmla="*/ 3842230 w 5156808"/>
                  <a:gd name="connsiteY14" fmla="*/ 2671805 h 2801460"/>
                  <a:gd name="connsiteX15" fmla="*/ 3443623 w 5156808"/>
                  <a:gd name="connsiteY15" fmla="*/ 2801460 h 2801460"/>
                  <a:gd name="connsiteX16" fmla="*/ 3204198 w 5156808"/>
                  <a:gd name="connsiteY16" fmla="*/ 2777544 h 2801460"/>
                  <a:gd name="connsiteX17" fmla="*/ 2304761 w 5156808"/>
                  <a:gd name="connsiteY17" fmla="*/ 2337506 h 2801460"/>
                  <a:gd name="connsiteX18" fmla="*/ 1325251 w 5156808"/>
                  <a:gd name="connsiteY18" fmla="*/ 1704167 h 2801460"/>
                  <a:gd name="connsiteX19" fmla="*/ 956221 w 5156808"/>
                  <a:gd name="connsiteY19" fmla="*/ 1722451 h 2801460"/>
                  <a:gd name="connsiteX20" fmla="*/ 567054 w 5156808"/>
                  <a:gd name="connsiteY20" fmla="*/ 2092459 h 2801460"/>
                  <a:gd name="connsiteX21" fmla="*/ 57043 w 5156808"/>
                  <a:gd name="connsiteY21" fmla="*/ 1946589 h 2801460"/>
                  <a:gd name="connsiteX22" fmla="*/ 37121 w 5156808"/>
                  <a:gd name="connsiteY22" fmla="*/ 1508649 h 2801460"/>
                  <a:gd name="connsiteX23" fmla="*/ 0 w 5156808"/>
                  <a:gd name="connsiteY23" fmla="*/ 711589 h 2801460"/>
                  <a:gd name="connsiteX24" fmla="*/ 442975 w 5156808"/>
                  <a:gd name="connsiteY24" fmla="*/ 514225 h 2801460"/>
                  <a:gd name="connsiteX25" fmla="*/ 1201573 w 5156808"/>
                  <a:gd name="connsiteY25" fmla="*/ 1022705 h 2801460"/>
                  <a:gd name="connsiteX26" fmla="*/ 1503227 w 5156808"/>
                  <a:gd name="connsiteY26" fmla="*/ 816429 h 2801460"/>
                  <a:gd name="connsiteX27" fmla="*/ 1500505 w 5156808"/>
                  <a:gd name="connsiteY27" fmla="*/ 696686 h 2801460"/>
                  <a:gd name="connsiteX28" fmla="*/ 1470570 w 5156808"/>
                  <a:gd name="connsiteY28" fmla="*/ 345622 h 2801460"/>
                  <a:gd name="connsiteX29" fmla="*/ 1413721 w 5156808"/>
                  <a:gd name="connsiteY29" fmla="*/ 262755 h 2801460"/>
                  <a:gd name="connsiteX30" fmla="*/ 1784882 w 5156808"/>
                  <a:gd name="connsiteY30" fmla="*/ 26186 h 2801460"/>
                  <a:gd name="connsiteX31" fmla="*/ 2083211 w 5156808"/>
                  <a:gd name="connsiteY31" fmla="*/ 202991 h 2801460"/>
                  <a:gd name="connsiteX32" fmla="*/ 2227792 w 5156808"/>
                  <a:gd name="connsiteY32" fmla="*/ 298436 h 2801460"/>
                  <a:gd name="connsiteX33" fmla="*/ 2344148 w 5156808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188944 w 5144179"/>
                  <a:gd name="connsiteY25" fmla="*/ 1022705 h 2801460"/>
                  <a:gd name="connsiteX26" fmla="*/ 1490598 w 5144179"/>
                  <a:gd name="connsiteY26" fmla="*/ 816429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490598 w 5144179"/>
                  <a:gd name="connsiteY26" fmla="*/ 816429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457941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401092 w 5144179"/>
                  <a:gd name="connsiteY29" fmla="*/ 262755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293745 w 5144179"/>
                  <a:gd name="connsiteY29" fmla="*/ 269069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420279 h 2801460"/>
                  <a:gd name="connsiteX1" fmla="*/ 3134341 w 5144179"/>
                  <a:gd name="connsiteY1" fmla="*/ 32658 h 2801460"/>
                  <a:gd name="connsiteX2" fmla="*/ 3692233 w 5144179"/>
                  <a:gd name="connsiteY2" fmla="*/ 0 h 2801460"/>
                  <a:gd name="connsiteX3" fmla="*/ 4095005 w 5144179"/>
                  <a:gd name="connsiteY3" fmla="*/ 244929 h 2801460"/>
                  <a:gd name="connsiteX4" fmla="*/ 4478726 w 5144179"/>
                  <a:gd name="connsiteY4" fmla="*/ 729343 h 2801460"/>
                  <a:gd name="connsiteX5" fmla="*/ 4476005 w 5144179"/>
                  <a:gd name="connsiteY5" fmla="*/ 963386 h 2801460"/>
                  <a:gd name="connsiteX6" fmla="*/ 4503219 w 5144179"/>
                  <a:gd name="connsiteY6" fmla="*/ 887186 h 2801460"/>
                  <a:gd name="connsiteX7" fmla="*/ 4473283 w 5144179"/>
                  <a:gd name="connsiteY7" fmla="*/ 302079 h 2801460"/>
                  <a:gd name="connsiteX8" fmla="*/ 4541213 w 5144179"/>
                  <a:gd name="connsiteY8" fmla="*/ 44076 h 2801460"/>
                  <a:gd name="connsiteX9" fmla="*/ 4812270 w 5144179"/>
                  <a:gd name="connsiteY9" fmla="*/ 259834 h 2801460"/>
                  <a:gd name="connsiteX10" fmla="*/ 5134165 w 5144179"/>
                  <a:gd name="connsiteY10" fmla="*/ 824595 h 2801460"/>
                  <a:gd name="connsiteX11" fmla="*/ 5144179 w 5144179"/>
                  <a:gd name="connsiteY11" fmla="*/ 1645294 h 2801460"/>
                  <a:gd name="connsiteX12" fmla="*/ 5004069 w 5144179"/>
                  <a:gd name="connsiteY12" fmla="*/ 1840027 h 2801460"/>
                  <a:gd name="connsiteX13" fmla="*/ 4400570 w 5144179"/>
                  <a:gd name="connsiteY13" fmla="*/ 2357205 h 2801460"/>
                  <a:gd name="connsiteX14" fmla="*/ 3829601 w 5144179"/>
                  <a:gd name="connsiteY14" fmla="*/ 2671805 h 2801460"/>
                  <a:gd name="connsiteX15" fmla="*/ 3430994 w 5144179"/>
                  <a:gd name="connsiteY15" fmla="*/ 2801460 h 2801460"/>
                  <a:gd name="connsiteX16" fmla="*/ 3191569 w 5144179"/>
                  <a:gd name="connsiteY16" fmla="*/ 2777544 h 2801460"/>
                  <a:gd name="connsiteX17" fmla="*/ 2292132 w 5144179"/>
                  <a:gd name="connsiteY17" fmla="*/ 2337506 h 2801460"/>
                  <a:gd name="connsiteX18" fmla="*/ 1312622 w 5144179"/>
                  <a:gd name="connsiteY18" fmla="*/ 1704167 h 2801460"/>
                  <a:gd name="connsiteX19" fmla="*/ 943592 w 5144179"/>
                  <a:gd name="connsiteY19" fmla="*/ 1722451 h 2801460"/>
                  <a:gd name="connsiteX20" fmla="*/ 554425 w 5144179"/>
                  <a:gd name="connsiteY20" fmla="*/ 2092459 h 2801460"/>
                  <a:gd name="connsiteX21" fmla="*/ 44414 w 5144179"/>
                  <a:gd name="connsiteY21" fmla="*/ 1946589 h 2801460"/>
                  <a:gd name="connsiteX22" fmla="*/ 24492 w 5144179"/>
                  <a:gd name="connsiteY22" fmla="*/ 1508649 h 2801460"/>
                  <a:gd name="connsiteX23" fmla="*/ 0 w 5144179"/>
                  <a:gd name="connsiteY23" fmla="*/ 642130 h 2801460"/>
                  <a:gd name="connsiteX24" fmla="*/ 430346 w 5144179"/>
                  <a:gd name="connsiteY24" fmla="*/ 514225 h 2801460"/>
                  <a:gd name="connsiteX25" fmla="*/ 1201573 w 5144179"/>
                  <a:gd name="connsiteY25" fmla="*/ 959560 h 2801460"/>
                  <a:gd name="connsiteX26" fmla="*/ 1370623 w 5144179"/>
                  <a:gd name="connsiteY26" fmla="*/ 816431 h 2801460"/>
                  <a:gd name="connsiteX27" fmla="*/ 1487876 w 5144179"/>
                  <a:gd name="connsiteY27" fmla="*/ 696686 h 2801460"/>
                  <a:gd name="connsiteX28" fmla="*/ 1375854 w 5144179"/>
                  <a:gd name="connsiteY28" fmla="*/ 345622 h 2801460"/>
                  <a:gd name="connsiteX29" fmla="*/ 1293745 w 5144179"/>
                  <a:gd name="connsiteY29" fmla="*/ 136463 h 2801460"/>
                  <a:gd name="connsiteX30" fmla="*/ 1772253 w 5144179"/>
                  <a:gd name="connsiteY30" fmla="*/ 26186 h 2801460"/>
                  <a:gd name="connsiteX31" fmla="*/ 2070582 w 5144179"/>
                  <a:gd name="connsiteY31" fmla="*/ 202991 h 2801460"/>
                  <a:gd name="connsiteX32" fmla="*/ 2215163 w 5144179"/>
                  <a:gd name="connsiteY32" fmla="*/ 298436 h 2801460"/>
                  <a:gd name="connsiteX33" fmla="*/ 2331519 w 5144179"/>
                  <a:gd name="connsiteY33" fmla="*/ 420279 h 2801460"/>
                  <a:gd name="connsiteX0" fmla="*/ 2331519 w 5144179"/>
                  <a:gd name="connsiteY0" fmla="*/ 526698 h 2907879"/>
                  <a:gd name="connsiteX1" fmla="*/ 3134341 w 5144179"/>
                  <a:gd name="connsiteY1" fmla="*/ 139077 h 2907879"/>
                  <a:gd name="connsiteX2" fmla="*/ 3692233 w 5144179"/>
                  <a:gd name="connsiteY2" fmla="*/ 106419 h 2907879"/>
                  <a:gd name="connsiteX3" fmla="*/ 4095005 w 5144179"/>
                  <a:gd name="connsiteY3" fmla="*/ 351348 h 2907879"/>
                  <a:gd name="connsiteX4" fmla="*/ 4478726 w 5144179"/>
                  <a:gd name="connsiteY4" fmla="*/ 835762 h 2907879"/>
                  <a:gd name="connsiteX5" fmla="*/ 4476005 w 5144179"/>
                  <a:gd name="connsiteY5" fmla="*/ 1069805 h 2907879"/>
                  <a:gd name="connsiteX6" fmla="*/ 4503219 w 5144179"/>
                  <a:gd name="connsiteY6" fmla="*/ 993605 h 2907879"/>
                  <a:gd name="connsiteX7" fmla="*/ 4473283 w 5144179"/>
                  <a:gd name="connsiteY7" fmla="*/ 408498 h 2907879"/>
                  <a:gd name="connsiteX8" fmla="*/ 4541213 w 5144179"/>
                  <a:gd name="connsiteY8" fmla="*/ 150495 h 2907879"/>
                  <a:gd name="connsiteX9" fmla="*/ 4812270 w 5144179"/>
                  <a:gd name="connsiteY9" fmla="*/ 366253 h 2907879"/>
                  <a:gd name="connsiteX10" fmla="*/ 5134165 w 5144179"/>
                  <a:gd name="connsiteY10" fmla="*/ 931014 h 2907879"/>
                  <a:gd name="connsiteX11" fmla="*/ 5144179 w 5144179"/>
                  <a:gd name="connsiteY11" fmla="*/ 1751713 h 2907879"/>
                  <a:gd name="connsiteX12" fmla="*/ 5004069 w 5144179"/>
                  <a:gd name="connsiteY12" fmla="*/ 1946446 h 2907879"/>
                  <a:gd name="connsiteX13" fmla="*/ 4400570 w 5144179"/>
                  <a:gd name="connsiteY13" fmla="*/ 2463624 h 2907879"/>
                  <a:gd name="connsiteX14" fmla="*/ 3829601 w 5144179"/>
                  <a:gd name="connsiteY14" fmla="*/ 2778224 h 2907879"/>
                  <a:gd name="connsiteX15" fmla="*/ 3430994 w 5144179"/>
                  <a:gd name="connsiteY15" fmla="*/ 2907879 h 2907879"/>
                  <a:gd name="connsiteX16" fmla="*/ 3191569 w 5144179"/>
                  <a:gd name="connsiteY16" fmla="*/ 2883963 h 2907879"/>
                  <a:gd name="connsiteX17" fmla="*/ 2292132 w 5144179"/>
                  <a:gd name="connsiteY17" fmla="*/ 2443925 h 2907879"/>
                  <a:gd name="connsiteX18" fmla="*/ 1312622 w 5144179"/>
                  <a:gd name="connsiteY18" fmla="*/ 1810586 h 2907879"/>
                  <a:gd name="connsiteX19" fmla="*/ 943592 w 5144179"/>
                  <a:gd name="connsiteY19" fmla="*/ 1828870 h 2907879"/>
                  <a:gd name="connsiteX20" fmla="*/ 554425 w 5144179"/>
                  <a:gd name="connsiteY20" fmla="*/ 2198878 h 2907879"/>
                  <a:gd name="connsiteX21" fmla="*/ 44414 w 5144179"/>
                  <a:gd name="connsiteY21" fmla="*/ 2053008 h 2907879"/>
                  <a:gd name="connsiteX22" fmla="*/ 24492 w 5144179"/>
                  <a:gd name="connsiteY22" fmla="*/ 1615068 h 2907879"/>
                  <a:gd name="connsiteX23" fmla="*/ 0 w 5144179"/>
                  <a:gd name="connsiteY23" fmla="*/ 748549 h 2907879"/>
                  <a:gd name="connsiteX24" fmla="*/ 430346 w 5144179"/>
                  <a:gd name="connsiteY24" fmla="*/ 620644 h 2907879"/>
                  <a:gd name="connsiteX25" fmla="*/ 1201573 w 5144179"/>
                  <a:gd name="connsiteY25" fmla="*/ 1065979 h 2907879"/>
                  <a:gd name="connsiteX26" fmla="*/ 1370623 w 5144179"/>
                  <a:gd name="connsiteY26" fmla="*/ 922850 h 2907879"/>
                  <a:gd name="connsiteX27" fmla="*/ 1487876 w 5144179"/>
                  <a:gd name="connsiteY27" fmla="*/ 803105 h 2907879"/>
                  <a:gd name="connsiteX28" fmla="*/ 1375854 w 5144179"/>
                  <a:gd name="connsiteY28" fmla="*/ 452041 h 2907879"/>
                  <a:gd name="connsiteX29" fmla="*/ 1293745 w 5144179"/>
                  <a:gd name="connsiteY29" fmla="*/ 242882 h 2907879"/>
                  <a:gd name="connsiteX30" fmla="*/ 1772253 w 5144179"/>
                  <a:gd name="connsiteY30" fmla="*/ 0 h 2907879"/>
                  <a:gd name="connsiteX31" fmla="*/ 2070582 w 5144179"/>
                  <a:gd name="connsiteY31" fmla="*/ 309410 h 2907879"/>
                  <a:gd name="connsiteX32" fmla="*/ 2215163 w 5144179"/>
                  <a:gd name="connsiteY32" fmla="*/ 404855 h 2907879"/>
                  <a:gd name="connsiteX33" fmla="*/ 2331519 w 5144179"/>
                  <a:gd name="connsiteY33" fmla="*/ 526698 h 2907879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43592 w 5144179"/>
                  <a:gd name="connsiteY19" fmla="*/ 1803612 h 2882621"/>
                  <a:gd name="connsiteX20" fmla="*/ 554425 w 5144179"/>
                  <a:gd name="connsiteY20" fmla="*/ 217362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43592 w 5144179"/>
                  <a:gd name="connsiteY19" fmla="*/ 1803612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293745 w 5144179"/>
                  <a:gd name="connsiteY29" fmla="*/ 217624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070582 w 5144179"/>
                  <a:gd name="connsiteY31" fmla="*/ 284152 h 2882621"/>
                  <a:gd name="connsiteX32" fmla="*/ 2215163 w 5144179"/>
                  <a:gd name="connsiteY32" fmla="*/ 379597 h 2882621"/>
                  <a:gd name="connsiteX33" fmla="*/ 2331519 w 5144179"/>
                  <a:gd name="connsiteY33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15163 w 5144179"/>
                  <a:gd name="connsiteY31" fmla="*/ 379597 h 2882621"/>
                  <a:gd name="connsiteX32" fmla="*/ 2331519 w 5144179"/>
                  <a:gd name="connsiteY32" fmla="*/ 501440 h 2882621"/>
                  <a:gd name="connsiteX0" fmla="*/ 2331519 w 5144179"/>
                  <a:gd name="connsiteY0" fmla="*/ 501440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322508 w 5144179"/>
                  <a:gd name="connsiteY31" fmla="*/ 335396 h 2882621"/>
                  <a:gd name="connsiteX32" fmla="*/ 2331519 w 5144179"/>
                  <a:gd name="connsiteY32" fmla="*/ 501440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322508 w 5144179"/>
                  <a:gd name="connsiteY31" fmla="*/ 335396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68850 w 5144179"/>
                  <a:gd name="connsiteY19" fmla="*/ 1892015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24648 w 5144179"/>
                  <a:gd name="connsiteY19" fmla="*/ 1854128 h 2882621"/>
                  <a:gd name="connsiteX20" fmla="*/ 573369 w 5144179"/>
                  <a:gd name="connsiteY20" fmla="*/ 2243080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312622 w 5144179"/>
                  <a:gd name="connsiteY18" fmla="*/ 1785328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68420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93679 w 5144179"/>
                  <a:gd name="connsiteY18" fmla="*/ 1823215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92132 w 5144179"/>
                  <a:gd name="connsiteY17" fmla="*/ 2418667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254245 w 5144179"/>
                  <a:gd name="connsiteY17" fmla="*/ 2462869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882621"/>
                  <a:gd name="connsiteX1" fmla="*/ 3134341 w 5144179"/>
                  <a:gd name="connsiteY1" fmla="*/ 113819 h 2882621"/>
                  <a:gd name="connsiteX2" fmla="*/ 3692233 w 5144179"/>
                  <a:gd name="connsiteY2" fmla="*/ 81161 h 2882621"/>
                  <a:gd name="connsiteX3" fmla="*/ 4095005 w 5144179"/>
                  <a:gd name="connsiteY3" fmla="*/ 326090 h 2882621"/>
                  <a:gd name="connsiteX4" fmla="*/ 4478726 w 5144179"/>
                  <a:gd name="connsiteY4" fmla="*/ 810504 h 2882621"/>
                  <a:gd name="connsiteX5" fmla="*/ 4476005 w 5144179"/>
                  <a:gd name="connsiteY5" fmla="*/ 1044547 h 2882621"/>
                  <a:gd name="connsiteX6" fmla="*/ 4503219 w 5144179"/>
                  <a:gd name="connsiteY6" fmla="*/ 968347 h 2882621"/>
                  <a:gd name="connsiteX7" fmla="*/ 4473283 w 5144179"/>
                  <a:gd name="connsiteY7" fmla="*/ 383240 h 2882621"/>
                  <a:gd name="connsiteX8" fmla="*/ 4541213 w 5144179"/>
                  <a:gd name="connsiteY8" fmla="*/ 125237 h 2882621"/>
                  <a:gd name="connsiteX9" fmla="*/ 4812270 w 5144179"/>
                  <a:gd name="connsiteY9" fmla="*/ 340995 h 2882621"/>
                  <a:gd name="connsiteX10" fmla="*/ 5134165 w 5144179"/>
                  <a:gd name="connsiteY10" fmla="*/ 905756 h 2882621"/>
                  <a:gd name="connsiteX11" fmla="*/ 5144179 w 5144179"/>
                  <a:gd name="connsiteY11" fmla="*/ 1726455 h 2882621"/>
                  <a:gd name="connsiteX12" fmla="*/ 5004069 w 5144179"/>
                  <a:gd name="connsiteY12" fmla="*/ 1921188 h 2882621"/>
                  <a:gd name="connsiteX13" fmla="*/ 4400570 w 5144179"/>
                  <a:gd name="connsiteY13" fmla="*/ 2438366 h 2882621"/>
                  <a:gd name="connsiteX14" fmla="*/ 3829601 w 5144179"/>
                  <a:gd name="connsiteY14" fmla="*/ 2752966 h 2882621"/>
                  <a:gd name="connsiteX15" fmla="*/ 3430994 w 5144179"/>
                  <a:gd name="connsiteY15" fmla="*/ 2882621 h 2882621"/>
                  <a:gd name="connsiteX16" fmla="*/ 3191569 w 5144179"/>
                  <a:gd name="connsiteY16" fmla="*/ 2858705 h 2882621"/>
                  <a:gd name="connsiteX17" fmla="*/ 2374221 w 5144179"/>
                  <a:gd name="connsiteY17" fmla="*/ 2513385 h 2882621"/>
                  <a:gd name="connsiteX18" fmla="*/ 1255791 w 5144179"/>
                  <a:gd name="connsiteY18" fmla="*/ 1842159 h 2882621"/>
                  <a:gd name="connsiteX19" fmla="*/ 924648 w 5144179"/>
                  <a:gd name="connsiteY19" fmla="*/ 1854128 h 2882621"/>
                  <a:gd name="connsiteX20" fmla="*/ 548111 w 5144179"/>
                  <a:gd name="connsiteY20" fmla="*/ 2217822 h 2882621"/>
                  <a:gd name="connsiteX21" fmla="*/ 44414 w 5144179"/>
                  <a:gd name="connsiteY21" fmla="*/ 2027750 h 2882621"/>
                  <a:gd name="connsiteX22" fmla="*/ 24492 w 5144179"/>
                  <a:gd name="connsiteY22" fmla="*/ 1589810 h 2882621"/>
                  <a:gd name="connsiteX23" fmla="*/ 0 w 5144179"/>
                  <a:gd name="connsiteY23" fmla="*/ 723291 h 2882621"/>
                  <a:gd name="connsiteX24" fmla="*/ 430346 w 5144179"/>
                  <a:gd name="connsiteY24" fmla="*/ 595386 h 2882621"/>
                  <a:gd name="connsiteX25" fmla="*/ 1201573 w 5144179"/>
                  <a:gd name="connsiteY25" fmla="*/ 1040721 h 2882621"/>
                  <a:gd name="connsiteX26" fmla="*/ 1370623 w 5144179"/>
                  <a:gd name="connsiteY26" fmla="*/ 897592 h 2882621"/>
                  <a:gd name="connsiteX27" fmla="*/ 1487876 w 5144179"/>
                  <a:gd name="connsiteY27" fmla="*/ 777847 h 2882621"/>
                  <a:gd name="connsiteX28" fmla="*/ 1375854 w 5144179"/>
                  <a:gd name="connsiteY28" fmla="*/ 426783 h 2882621"/>
                  <a:gd name="connsiteX29" fmla="*/ 1312688 w 5144179"/>
                  <a:gd name="connsiteY29" fmla="*/ 230253 h 2882621"/>
                  <a:gd name="connsiteX30" fmla="*/ 1848027 w 5144179"/>
                  <a:gd name="connsiteY30" fmla="*/ 0 h 2882621"/>
                  <a:gd name="connsiteX31" fmla="*/ 2221476 w 5144179"/>
                  <a:gd name="connsiteY31" fmla="*/ 284880 h 2882621"/>
                  <a:gd name="connsiteX32" fmla="*/ 2438865 w 5144179"/>
                  <a:gd name="connsiteY32" fmla="*/ 444609 h 2882621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882621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438865 w 5144179"/>
                  <a:gd name="connsiteY0" fmla="*/ 444609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438865 w 5144179"/>
                  <a:gd name="connsiteY32" fmla="*/ 444609 h 2915536"/>
                  <a:gd name="connsiteX0" fmla="*/ 2382034 w 5144179"/>
                  <a:gd name="connsiteY0" fmla="*/ 450924 h 2915536"/>
                  <a:gd name="connsiteX1" fmla="*/ 3134341 w 5144179"/>
                  <a:gd name="connsiteY1" fmla="*/ 113819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82034 w 5144179"/>
                  <a:gd name="connsiteY32" fmla="*/ 450924 h 2915536"/>
                  <a:gd name="connsiteX0" fmla="*/ 2382034 w 5144179"/>
                  <a:gd name="connsiteY0" fmla="*/ 450924 h 2915536"/>
                  <a:gd name="connsiteX1" fmla="*/ 3064881 w 5144179"/>
                  <a:gd name="connsiteY1" fmla="*/ 88563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82034 w 5144179"/>
                  <a:gd name="connsiteY32" fmla="*/ 450924 h 2915536"/>
                  <a:gd name="connsiteX0" fmla="*/ 2344147 w 5144179"/>
                  <a:gd name="connsiteY0" fmla="*/ 419351 h 2915536"/>
                  <a:gd name="connsiteX1" fmla="*/ 3064881 w 5144179"/>
                  <a:gd name="connsiteY1" fmla="*/ 88563 h 2915536"/>
                  <a:gd name="connsiteX2" fmla="*/ 3692233 w 5144179"/>
                  <a:gd name="connsiteY2" fmla="*/ 81161 h 2915536"/>
                  <a:gd name="connsiteX3" fmla="*/ 4095005 w 5144179"/>
                  <a:gd name="connsiteY3" fmla="*/ 326090 h 2915536"/>
                  <a:gd name="connsiteX4" fmla="*/ 4478726 w 5144179"/>
                  <a:gd name="connsiteY4" fmla="*/ 810504 h 2915536"/>
                  <a:gd name="connsiteX5" fmla="*/ 4476005 w 5144179"/>
                  <a:gd name="connsiteY5" fmla="*/ 1044547 h 2915536"/>
                  <a:gd name="connsiteX6" fmla="*/ 4503219 w 5144179"/>
                  <a:gd name="connsiteY6" fmla="*/ 968347 h 2915536"/>
                  <a:gd name="connsiteX7" fmla="*/ 4473283 w 5144179"/>
                  <a:gd name="connsiteY7" fmla="*/ 383240 h 2915536"/>
                  <a:gd name="connsiteX8" fmla="*/ 4541213 w 5144179"/>
                  <a:gd name="connsiteY8" fmla="*/ 125237 h 2915536"/>
                  <a:gd name="connsiteX9" fmla="*/ 4812270 w 5144179"/>
                  <a:gd name="connsiteY9" fmla="*/ 340995 h 2915536"/>
                  <a:gd name="connsiteX10" fmla="*/ 5134165 w 5144179"/>
                  <a:gd name="connsiteY10" fmla="*/ 905756 h 2915536"/>
                  <a:gd name="connsiteX11" fmla="*/ 5144179 w 5144179"/>
                  <a:gd name="connsiteY11" fmla="*/ 1726455 h 2915536"/>
                  <a:gd name="connsiteX12" fmla="*/ 5004069 w 5144179"/>
                  <a:gd name="connsiteY12" fmla="*/ 1921188 h 2915536"/>
                  <a:gd name="connsiteX13" fmla="*/ 4400570 w 5144179"/>
                  <a:gd name="connsiteY13" fmla="*/ 2438366 h 2915536"/>
                  <a:gd name="connsiteX14" fmla="*/ 3829601 w 5144179"/>
                  <a:gd name="connsiteY14" fmla="*/ 2752966 h 2915536"/>
                  <a:gd name="connsiteX15" fmla="*/ 3430994 w 5144179"/>
                  <a:gd name="connsiteY15" fmla="*/ 2907879 h 2915536"/>
                  <a:gd name="connsiteX16" fmla="*/ 3286287 w 5144179"/>
                  <a:gd name="connsiteY16" fmla="*/ 2915536 h 2915536"/>
                  <a:gd name="connsiteX17" fmla="*/ 2374221 w 5144179"/>
                  <a:gd name="connsiteY17" fmla="*/ 2513385 h 2915536"/>
                  <a:gd name="connsiteX18" fmla="*/ 1255791 w 5144179"/>
                  <a:gd name="connsiteY18" fmla="*/ 1842159 h 2915536"/>
                  <a:gd name="connsiteX19" fmla="*/ 924648 w 5144179"/>
                  <a:gd name="connsiteY19" fmla="*/ 1854128 h 2915536"/>
                  <a:gd name="connsiteX20" fmla="*/ 548111 w 5144179"/>
                  <a:gd name="connsiteY20" fmla="*/ 2217822 h 2915536"/>
                  <a:gd name="connsiteX21" fmla="*/ 44414 w 5144179"/>
                  <a:gd name="connsiteY21" fmla="*/ 2027750 h 2915536"/>
                  <a:gd name="connsiteX22" fmla="*/ 24492 w 5144179"/>
                  <a:gd name="connsiteY22" fmla="*/ 1589810 h 2915536"/>
                  <a:gd name="connsiteX23" fmla="*/ 0 w 5144179"/>
                  <a:gd name="connsiteY23" fmla="*/ 723291 h 2915536"/>
                  <a:gd name="connsiteX24" fmla="*/ 430346 w 5144179"/>
                  <a:gd name="connsiteY24" fmla="*/ 595386 h 2915536"/>
                  <a:gd name="connsiteX25" fmla="*/ 1201573 w 5144179"/>
                  <a:gd name="connsiteY25" fmla="*/ 1040721 h 2915536"/>
                  <a:gd name="connsiteX26" fmla="*/ 1370623 w 5144179"/>
                  <a:gd name="connsiteY26" fmla="*/ 897592 h 2915536"/>
                  <a:gd name="connsiteX27" fmla="*/ 1487876 w 5144179"/>
                  <a:gd name="connsiteY27" fmla="*/ 777847 h 2915536"/>
                  <a:gd name="connsiteX28" fmla="*/ 1375854 w 5144179"/>
                  <a:gd name="connsiteY28" fmla="*/ 426783 h 2915536"/>
                  <a:gd name="connsiteX29" fmla="*/ 1312688 w 5144179"/>
                  <a:gd name="connsiteY29" fmla="*/ 230253 h 2915536"/>
                  <a:gd name="connsiteX30" fmla="*/ 1848027 w 5144179"/>
                  <a:gd name="connsiteY30" fmla="*/ 0 h 2915536"/>
                  <a:gd name="connsiteX31" fmla="*/ 2221476 w 5144179"/>
                  <a:gd name="connsiteY31" fmla="*/ 284880 h 2915536"/>
                  <a:gd name="connsiteX32" fmla="*/ 2344147 w 5144179"/>
                  <a:gd name="connsiteY32" fmla="*/ 419351 h 2915536"/>
                  <a:gd name="connsiteX0" fmla="*/ 2344147 w 5144179"/>
                  <a:gd name="connsiteY0" fmla="*/ 432908 h 2929093"/>
                  <a:gd name="connsiteX1" fmla="*/ 3064881 w 5144179"/>
                  <a:gd name="connsiteY1" fmla="*/ 102120 h 2929093"/>
                  <a:gd name="connsiteX2" fmla="*/ 3761693 w 5144179"/>
                  <a:gd name="connsiteY2" fmla="*/ 0 h 2929093"/>
                  <a:gd name="connsiteX3" fmla="*/ 4095005 w 5144179"/>
                  <a:gd name="connsiteY3" fmla="*/ 339647 h 2929093"/>
                  <a:gd name="connsiteX4" fmla="*/ 4478726 w 5144179"/>
                  <a:gd name="connsiteY4" fmla="*/ 824061 h 2929093"/>
                  <a:gd name="connsiteX5" fmla="*/ 4476005 w 5144179"/>
                  <a:gd name="connsiteY5" fmla="*/ 1058104 h 2929093"/>
                  <a:gd name="connsiteX6" fmla="*/ 4503219 w 5144179"/>
                  <a:gd name="connsiteY6" fmla="*/ 981904 h 2929093"/>
                  <a:gd name="connsiteX7" fmla="*/ 4473283 w 5144179"/>
                  <a:gd name="connsiteY7" fmla="*/ 396797 h 2929093"/>
                  <a:gd name="connsiteX8" fmla="*/ 4541213 w 5144179"/>
                  <a:gd name="connsiteY8" fmla="*/ 138794 h 2929093"/>
                  <a:gd name="connsiteX9" fmla="*/ 4812270 w 5144179"/>
                  <a:gd name="connsiteY9" fmla="*/ 354552 h 2929093"/>
                  <a:gd name="connsiteX10" fmla="*/ 5134165 w 5144179"/>
                  <a:gd name="connsiteY10" fmla="*/ 919313 h 2929093"/>
                  <a:gd name="connsiteX11" fmla="*/ 5144179 w 5144179"/>
                  <a:gd name="connsiteY11" fmla="*/ 1740012 h 2929093"/>
                  <a:gd name="connsiteX12" fmla="*/ 5004069 w 5144179"/>
                  <a:gd name="connsiteY12" fmla="*/ 1934745 h 2929093"/>
                  <a:gd name="connsiteX13" fmla="*/ 4400570 w 5144179"/>
                  <a:gd name="connsiteY13" fmla="*/ 2451923 h 2929093"/>
                  <a:gd name="connsiteX14" fmla="*/ 3829601 w 5144179"/>
                  <a:gd name="connsiteY14" fmla="*/ 2766523 h 2929093"/>
                  <a:gd name="connsiteX15" fmla="*/ 3430994 w 5144179"/>
                  <a:gd name="connsiteY15" fmla="*/ 2921436 h 2929093"/>
                  <a:gd name="connsiteX16" fmla="*/ 3286287 w 5144179"/>
                  <a:gd name="connsiteY16" fmla="*/ 2929093 h 2929093"/>
                  <a:gd name="connsiteX17" fmla="*/ 2374221 w 5144179"/>
                  <a:gd name="connsiteY17" fmla="*/ 2526942 h 2929093"/>
                  <a:gd name="connsiteX18" fmla="*/ 1255791 w 5144179"/>
                  <a:gd name="connsiteY18" fmla="*/ 1855716 h 2929093"/>
                  <a:gd name="connsiteX19" fmla="*/ 924648 w 5144179"/>
                  <a:gd name="connsiteY19" fmla="*/ 1867685 h 2929093"/>
                  <a:gd name="connsiteX20" fmla="*/ 548111 w 5144179"/>
                  <a:gd name="connsiteY20" fmla="*/ 2231379 h 2929093"/>
                  <a:gd name="connsiteX21" fmla="*/ 44414 w 5144179"/>
                  <a:gd name="connsiteY21" fmla="*/ 2041307 h 2929093"/>
                  <a:gd name="connsiteX22" fmla="*/ 24492 w 5144179"/>
                  <a:gd name="connsiteY22" fmla="*/ 1603367 h 2929093"/>
                  <a:gd name="connsiteX23" fmla="*/ 0 w 5144179"/>
                  <a:gd name="connsiteY23" fmla="*/ 736848 h 2929093"/>
                  <a:gd name="connsiteX24" fmla="*/ 430346 w 5144179"/>
                  <a:gd name="connsiteY24" fmla="*/ 608943 h 2929093"/>
                  <a:gd name="connsiteX25" fmla="*/ 1201573 w 5144179"/>
                  <a:gd name="connsiteY25" fmla="*/ 1054278 h 2929093"/>
                  <a:gd name="connsiteX26" fmla="*/ 1370623 w 5144179"/>
                  <a:gd name="connsiteY26" fmla="*/ 911149 h 2929093"/>
                  <a:gd name="connsiteX27" fmla="*/ 1487876 w 5144179"/>
                  <a:gd name="connsiteY27" fmla="*/ 791404 h 2929093"/>
                  <a:gd name="connsiteX28" fmla="*/ 1375854 w 5144179"/>
                  <a:gd name="connsiteY28" fmla="*/ 440340 h 2929093"/>
                  <a:gd name="connsiteX29" fmla="*/ 1312688 w 5144179"/>
                  <a:gd name="connsiteY29" fmla="*/ 243810 h 2929093"/>
                  <a:gd name="connsiteX30" fmla="*/ 1848027 w 5144179"/>
                  <a:gd name="connsiteY30" fmla="*/ 13557 h 2929093"/>
                  <a:gd name="connsiteX31" fmla="*/ 2221476 w 5144179"/>
                  <a:gd name="connsiteY31" fmla="*/ 298437 h 2929093"/>
                  <a:gd name="connsiteX32" fmla="*/ 2344147 w 5144179"/>
                  <a:gd name="connsiteY32" fmla="*/ 432908 h 2929093"/>
                  <a:gd name="connsiteX0" fmla="*/ 2344147 w 5144179"/>
                  <a:gd name="connsiteY0" fmla="*/ 432908 h 2929093"/>
                  <a:gd name="connsiteX1" fmla="*/ 3064881 w 5144179"/>
                  <a:gd name="connsiteY1" fmla="*/ 102120 h 2929093"/>
                  <a:gd name="connsiteX2" fmla="*/ 3761693 w 5144179"/>
                  <a:gd name="connsiteY2" fmla="*/ 0 h 2929093"/>
                  <a:gd name="connsiteX3" fmla="*/ 4290757 w 5144179"/>
                  <a:gd name="connsiteY3" fmla="*/ 339645 h 2929093"/>
                  <a:gd name="connsiteX4" fmla="*/ 4478726 w 5144179"/>
                  <a:gd name="connsiteY4" fmla="*/ 824061 h 2929093"/>
                  <a:gd name="connsiteX5" fmla="*/ 4476005 w 5144179"/>
                  <a:gd name="connsiteY5" fmla="*/ 1058104 h 2929093"/>
                  <a:gd name="connsiteX6" fmla="*/ 4503219 w 5144179"/>
                  <a:gd name="connsiteY6" fmla="*/ 981904 h 2929093"/>
                  <a:gd name="connsiteX7" fmla="*/ 4473283 w 5144179"/>
                  <a:gd name="connsiteY7" fmla="*/ 396797 h 2929093"/>
                  <a:gd name="connsiteX8" fmla="*/ 4541213 w 5144179"/>
                  <a:gd name="connsiteY8" fmla="*/ 138794 h 2929093"/>
                  <a:gd name="connsiteX9" fmla="*/ 4812270 w 5144179"/>
                  <a:gd name="connsiteY9" fmla="*/ 354552 h 2929093"/>
                  <a:gd name="connsiteX10" fmla="*/ 5134165 w 5144179"/>
                  <a:gd name="connsiteY10" fmla="*/ 919313 h 2929093"/>
                  <a:gd name="connsiteX11" fmla="*/ 5144179 w 5144179"/>
                  <a:gd name="connsiteY11" fmla="*/ 1740012 h 2929093"/>
                  <a:gd name="connsiteX12" fmla="*/ 5004069 w 5144179"/>
                  <a:gd name="connsiteY12" fmla="*/ 1934745 h 2929093"/>
                  <a:gd name="connsiteX13" fmla="*/ 4400570 w 5144179"/>
                  <a:gd name="connsiteY13" fmla="*/ 2451923 h 2929093"/>
                  <a:gd name="connsiteX14" fmla="*/ 3829601 w 5144179"/>
                  <a:gd name="connsiteY14" fmla="*/ 2766523 h 2929093"/>
                  <a:gd name="connsiteX15" fmla="*/ 3430994 w 5144179"/>
                  <a:gd name="connsiteY15" fmla="*/ 2921436 h 2929093"/>
                  <a:gd name="connsiteX16" fmla="*/ 3286287 w 5144179"/>
                  <a:gd name="connsiteY16" fmla="*/ 2929093 h 2929093"/>
                  <a:gd name="connsiteX17" fmla="*/ 2374221 w 5144179"/>
                  <a:gd name="connsiteY17" fmla="*/ 2526942 h 2929093"/>
                  <a:gd name="connsiteX18" fmla="*/ 1255791 w 5144179"/>
                  <a:gd name="connsiteY18" fmla="*/ 1855716 h 2929093"/>
                  <a:gd name="connsiteX19" fmla="*/ 924648 w 5144179"/>
                  <a:gd name="connsiteY19" fmla="*/ 1867685 h 2929093"/>
                  <a:gd name="connsiteX20" fmla="*/ 548111 w 5144179"/>
                  <a:gd name="connsiteY20" fmla="*/ 2231379 h 2929093"/>
                  <a:gd name="connsiteX21" fmla="*/ 44414 w 5144179"/>
                  <a:gd name="connsiteY21" fmla="*/ 2041307 h 2929093"/>
                  <a:gd name="connsiteX22" fmla="*/ 24492 w 5144179"/>
                  <a:gd name="connsiteY22" fmla="*/ 1603367 h 2929093"/>
                  <a:gd name="connsiteX23" fmla="*/ 0 w 5144179"/>
                  <a:gd name="connsiteY23" fmla="*/ 736848 h 2929093"/>
                  <a:gd name="connsiteX24" fmla="*/ 430346 w 5144179"/>
                  <a:gd name="connsiteY24" fmla="*/ 608943 h 2929093"/>
                  <a:gd name="connsiteX25" fmla="*/ 1201573 w 5144179"/>
                  <a:gd name="connsiteY25" fmla="*/ 1054278 h 2929093"/>
                  <a:gd name="connsiteX26" fmla="*/ 1370623 w 5144179"/>
                  <a:gd name="connsiteY26" fmla="*/ 911149 h 2929093"/>
                  <a:gd name="connsiteX27" fmla="*/ 1487876 w 5144179"/>
                  <a:gd name="connsiteY27" fmla="*/ 791404 h 2929093"/>
                  <a:gd name="connsiteX28" fmla="*/ 1375854 w 5144179"/>
                  <a:gd name="connsiteY28" fmla="*/ 440340 h 2929093"/>
                  <a:gd name="connsiteX29" fmla="*/ 1312688 w 5144179"/>
                  <a:gd name="connsiteY29" fmla="*/ 243810 h 2929093"/>
                  <a:gd name="connsiteX30" fmla="*/ 1848027 w 5144179"/>
                  <a:gd name="connsiteY30" fmla="*/ 13557 h 2929093"/>
                  <a:gd name="connsiteX31" fmla="*/ 2221476 w 5144179"/>
                  <a:gd name="connsiteY31" fmla="*/ 298437 h 2929093"/>
                  <a:gd name="connsiteX32" fmla="*/ 2344147 w 5144179"/>
                  <a:gd name="connsiteY32" fmla="*/ 432908 h 2929093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476005 w 5144179"/>
                  <a:gd name="connsiteY5" fmla="*/ 1045475 h 2916464"/>
                  <a:gd name="connsiteX6" fmla="*/ 4503219 w 5144179"/>
                  <a:gd name="connsiteY6" fmla="*/ 969275 h 2916464"/>
                  <a:gd name="connsiteX7" fmla="*/ 4473283 w 5144179"/>
                  <a:gd name="connsiteY7" fmla="*/ 384168 h 2916464"/>
                  <a:gd name="connsiteX8" fmla="*/ 4541213 w 5144179"/>
                  <a:gd name="connsiteY8" fmla="*/ 126165 h 2916464"/>
                  <a:gd name="connsiteX9" fmla="*/ 4812270 w 5144179"/>
                  <a:gd name="connsiteY9" fmla="*/ 341923 h 2916464"/>
                  <a:gd name="connsiteX10" fmla="*/ 5134165 w 5144179"/>
                  <a:gd name="connsiteY10" fmla="*/ 906684 h 2916464"/>
                  <a:gd name="connsiteX11" fmla="*/ 5144179 w 5144179"/>
                  <a:gd name="connsiteY11" fmla="*/ 1727383 h 2916464"/>
                  <a:gd name="connsiteX12" fmla="*/ 5004069 w 5144179"/>
                  <a:gd name="connsiteY12" fmla="*/ 1922116 h 2916464"/>
                  <a:gd name="connsiteX13" fmla="*/ 4400570 w 5144179"/>
                  <a:gd name="connsiteY13" fmla="*/ 2439294 h 2916464"/>
                  <a:gd name="connsiteX14" fmla="*/ 3829601 w 5144179"/>
                  <a:gd name="connsiteY14" fmla="*/ 2753894 h 2916464"/>
                  <a:gd name="connsiteX15" fmla="*/ 3430994 w 5144179"/>
                  <a:gd name="connsiteY15" fmla="*/ 2908807 h 2916464"/>
                  <a:gd name="connsiteX16" fmla="*/ 3286287 w 5144179"/>
                  <a:gd name="connsiteY16" fmla="*/ 2916464 h 2916464"/>
                  <a:gd name="connsiteX17" fmla="*/ 2374221 w 5144179"/>
                  <a:gd name="connsiteY17" fmla="*/ 2514313 h 2916464"/>
                  <a:gd name="connsiteX18" fmla="*/ 1255791 w 5144179"/>
                  <a:gd name="connsiteY18" fmla="*/ 1843087 h 2916464"/>
                  <a:gd name="connsiteX19" fmla="*/ 924648 w 5144179"/>
                  <a:gd name="connsiteY19" fmla="*/ 1855056 h 2916464"/>
                  <a:gd name="connsiteX20" fmla="*/ 548111 w 5144179"/>
                  <a:gd name="connsiteY20" fmla="*/ 2218750 h 2916464"/>
                  <a:gd name="connsiteX21" fmla="*/ 44414 w 5144179"/>
                  <a:gd name="connsiteY21" fmla="*/ 2028678 h 2916464"/>
                  <a:gd name="connsiteX22" fmla="*/ 24492 w 5144179"/>
                  <a:gd name="connsiteY22" fmla="*/ 1590738 h 2916464"/>
                  <a:gd name="connsiteX23" fmla="*/ 0 w 5144179"/>
                  <a:gd name="connsiteY23" fmla="*/ 724219 h 2916464"/>
                  <a:gd name="connsiteX24" fmla="*/ 430346 w 5144179"/>
                  <a:gd name="connsiteY24" fmla="*/ 596314 h 2916464"/>
                  <a:gd name="connsiteX25" fmla="*/ 1201573 w 5144179"/>
                  <a:gd name="connsiteY25" fmla="*/ 1041649 h 2916464"/>
                  <a:gd name="connsiteX26" fmla="*/ 1370623 w 5144179"/>
                  <a:gd name="connsiteY26" fmla="*/ 898520 h 2916464"/>
                  <a:gd name="connsiteX27" fmla="*/ 1487876 w 5144179"/>
                  <a:gd name="connsiteY27" fmla="*/ 778775 h 2916464"/>
                  <a:gd name="connsiteX28" fmla="*/ 1375854 w 5144179"/>
                  <a:gd name="connsiteY28" fmla="*/ 427711 h 2916464"/>
                  <a:gd name="connsiteX29" fmla="*/ 1312688 w 5144179"/>
                  <a:gd name="connsiteY29" fmla="*/ 231181 h 2916464"/>
                  <a:gd name="connsiteX30" fmla="*/ 1848027 w 5144179"/>
                  <a:gd name="connsiteY30" fmla="*/ 928 h 2916464"/>
                  <a:gd name="connsiteX31" fmla="*/ 2221476 w 5144179"/>
                  <a:gd name="connsiteY31" fmla="*/ 285808 h 2916464"/>
                  <a:gd name="connsiteX32" fmla="*/ 2344147 w 5144179"/>
                  <a:gd name="connsiteY32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503219 w 5144179"/>
                  <a:gd name="connsiteY5" fmla="*/ 969275 h 2916464"/>
                  <a:gd name="connsiteX6" fmla="*/ 4473283 w 5144179"/>
                  <a:gd name="connsiteY6" fmla="*/ 384168 h 2916464"/>
                  <a:gd name="connsiteX7" fmla="*/ 4541213 w 5144179"/>
                  <a:gd name="connsiteY7" fmla="*/ 126165 h 2916464"/>
                  <a:gd name="connsiteX8" fmla="*/ 4812270 w 5144179"/>
                  <a:gd name="connsiteY8" fmla="*/ 341923 h 2916464"/>
                  <a:gd name="connsiteX9" fmla="*/ 5134165 w 5144179"/>
                  <a:gd name="connsiteY9" fmla="*/ 906684 h 2916464"/>
                  <a:gd name="connsiteX10" fmla="*/ 5144179 w 5144179"/>
                  <a:gd name="connsiteY10" fmla="*/ 1727383 h 2916464"/>
                  <a:gd name="connsiteX11" fmla="*/ 5004069 w 5144179"/>
                  <a:gd name="connsiteY11" fmla="*/ 1922116 h 2916464"/>
                  <a:gd name="connsiteX12" fmla="*/ 4400570 w 5144179"/>
                  <a:gd name="connsiteY12" fmla="*/ 2439294 h 2916464"/>
                  <a:gd name="connsiteX13" fmla="*/ 3829601 w 5144179"/>
                  <a:gd name="connsiteY13" fmla="*/ 2753894 h 2916464"/>
                  <a:gd name="connsiteX14" fmla="*/ 3430994 w 5144179"/>
                  <a:gd name="connsiteY14" fmla="*/ 2908807 h 2916464"/>
                  <a:gd name="connsiteX15" fmla="*/ 3286287 w 5144179"/>
                  <a:gd name="connsiteY15" fmla="*/ 2916464 h 2916464"/>
                  <a:gd name="connsiteX16" fmla="*/ 2374221 w 5144179"/>
                  <a:gd name="connsiteY16" fmla="*/ 2514313 h 2916464"/>
                  <a:gd name="connsiteX17" fmla="*/ 1255791 w 5144179"/>
                  <a:gd name="connsiteY17" fmla="*/ 1843087 h 2916464"/>
                  <a:gd name="connsiteX18" fmla="*/ 924648 w 5144179"/>
                  <a:gd name="connsiteY18" fmla="*/ 1855056 h 2916464"/>
                  <a:gd name="connsiteX19" fmla="*/ 548111 w 5144179"/>
                  <a:gd name="connsiteY19" fmla="*/ 2218750 h 2916464"/>
                  <a:gd name="connsiteX20" fmla="*/ 44414 w 5144179"/>
                  <a:gd name="connsiteY20" fmla="*/ 2028678 h 2916464"/>
                  <a:gd name="connsiteX21" fmla="*/ 24492 w 5144179"/>
                  <a:gd name="connsiteY21" fmla="*/ 1590738 h 2916464"/>
                  <a:gd name="connsiteX22" fmla="*/ 0 w 5144179"/>
                  <a:gd name="connsiteY22" fmla="*/ 724219 h 2916464"/>
                  <a:gd name="connsiteX23" fmla="*/ 430346 w 5144179"/>
                  <a:gd name="connsiteY23" fmla="*/ 596314 h 2916464"/>
                  <a:gd name="connsiteX24" fmla="*/ 1201573 w 5144179"/>
                  <a:gd name="connsiteY24" fmla="*/ 1041649 h 2916464"/>
                  <a:gd name="connsiteX25" fmla="*/ 1370623 w 5144179"/>
                  <a:gd name="connsiteY25" fmla="*/ 898520 h 2916464"/>
                  <a:gd name="connsiteX26" fmla="*/ 1487876 w 5144179"/>
                  <a:gd name="connsiteY26" fmla="*/ 778775 h 2916464"/>
                  <a:gd name="connsiteX27" fmla="*/ 1375854 w 5144179"/>
                  <a:gd name="connsiteY27" fmla="*/ 427711 h 2916464"/>
                  <a:gd name="connsiteX28" fmla="*/ 1312688 w 5144179"/>
                  <a:gd name="connsiteY28" fmla="*/ 231181 h 2916464"/>
                  <a:gd name="connsiteX29" fmla="*/ 1848027 w 5144179"/>
                  <a:gd name="connsiteY29" fmla="*/ 928 h 2916464"/>
                  <a:gd name="connsiteX30" fmla="*/ 2221476 w 5144179"/>
                  <a:gd name="connsiteY30" fmla="*/ 285808 h 2916464"/>
                  <a:gd name="connsiteX31" fmla="*/ 2344147 w 5144179"/>
                  <a:gd name="connsiteY31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78726 w 5144179"/>
                  <a:gd name="connsiteY4" fmla="*/ 811432 h 2916464"/>
                  <a:gd name="connsiteX5" fmla="*/ 4473283 w 5144179"/>
                  <a:gd name="connsiteY5" fmla="*/ 384168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73283 w 5144179"/>
                  <a:gd name="connsiteY5" fmla="*/ 384168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35394 w 5144179"/>
                  <a:gd name="connsiteY5" fmla="*/ 295765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  <a:gd name="connsiteX0" fmla="*/ 2344147 w 5144179"/>
                  <a:gd name="connsiteY0" fmla="*/ 420279 h 2916464"/>
                  <a:gd name="connsiteX1" fmla="*/ 3064881 w 5144179"/>
                  <a:gd name="connsiteY1" fmla="*/ 89491 h 2916464"/>
                  <a:gd name="connsiteX2" fmla="*/ 3761693 w 5144179"/>
                  <a:gd name="connsiteY2" fmla="*/ 0 h 2916464"/>
                  <a:gd name="connsiteX3" fmla="*/ 4290757 w 5144179"/>
                  <a:gd name="connsiteY3" fmla="*/ 327016 h 2916464"/>
                  <a:gd name="connsiteX4" fmla="*/ 4428211 w 5144179"/>
                  <a:gd name="connsiteY4" fmla="*/ 571480 h 2916464"/>
                  <a:gd name="connsiteX5" fmla="*/ 4435394 w 5144179"/>
                  <a:gd name="connsiteY5" fmla="*/ 295765 h 2916464"/>
                  <a:gd name="connsiteX6" fmla="*/ 4541213 w 5144179"/>
                  <a:gd name="connsiteY6" fmla="*/ 126165 h 2916464"/>
                  <a:gd name="connsiteX7" fmla="*/ 4812270 w 5144179"/>
                  <a:gd name="connsiteY7" fmla="*/ 341923 h 2916464"/>
                  <a:gd name="connsiteX8" fmla="*/ 5134165 w 5144179"/>
                  <a:gd name="connsiteY8" fmla="*/ 906684 h 2916464"/>
                  <a:gd name="connsiteX9" fmla="*/ 5144179 w 5144179"/>
                  <a:gd name="connsiteY9" fmla="*/ 1727383 h 2916464"/>
                  <a:gd name="connsiteX10" fmla="*/ 5004069 w 5144179"/>
                  <a:gd name="connsiteY10" fmla="*/ 1922116 h 2916464"/>
                  <a:gd name="connsiteX11" fmla="*/ 4400570 w 5144179"/>
                  <a:gd name="connsiteY11" fmla="*/ 2439294 h 2916464"/>
                  <a:gd name="connsiteX12" fmla="*/ 3829601 w 5144179"/>
                  <a:gd name="connsiteY12" fmla="*/ 2753894 h 2916464"/>
                  <a:gd name="connsiteX13" fmla="*/ 3430994 w 5144179"/>
                  <a:gd name="connsiteY13" fmla="*/ 2908807 h 2916464"/>
                  <a:gd name="connsiteX14" fmla="*/ 3286287 w 5144179"/>
                  <a:gd name="connsiteY14" fmla="*/ 2916464 h 2916464"/>
                  <a:gd name="connsiteX15" fmla="*/ 2374221 w 5144179"/>
                  <a:gd name="connsiteY15" fmla="*/ 2514313 h 2916464"/>
                  <a:gd name="connsiteX16" fmla="*/ 1255791 w 5144179"/>
                  <a:gd name="connsiteY16" fmla="*/ 1843087 h 2916464"/>
                  <a:gd name="connsiteX17" fmla="*/ 924648 w 5144179"/>
                  <a:gd name="connsiteY17" fmla="*/ 1855056 h 2916464"/>
                  <a:gd name="connsiteX18" fmla="*/ 548111 w 5144179"/>
                  <a:gd name="connsiteY18" fmla="*/ 2218750 h 2916464"/>
                  <a:gd name="connsiteX19" fmla="*/ 44414 w 5144179"/>
                  <a:gd name="connsiteY19" fmla="*/ 2028678 h 2916464"/>
                  <a:gd name="connsiteX20" fmla="*/ 24492 w 5144179"/>
                  <a:gd name="connsiteY20" fmla="*/ 1590738 h 2916464"/>
                  <a:gd name="connsiteX21" fmla="*/ 0 w 5144179"/>
                  <a:gd name="connsiteY21" fmla="*/ 724219 h 2916464"/>
                  <a:gd name="connsiteX22" fmla="*/ 430346 w 5144179"/>
                  <a:gd name="connsiteY22" fmla="*/ 596314 h 2916464"/>
                  <a:gd name="connsiteX23" fmla="*/ 1201573 w 5144179"/>
                  <a:gd name="connsiteY23" fmla="*/ 1041649 h 2916464"/>
                  <a:gd name="connsiteX24" fmla="*/ 1370623 w 5144179"/>
                  <a:gd name="connsiteY24" fmla="*/ 898520 h 2916464"/>
                  <a:gd name="connsiteX25" fmla="*/ 1487876 w 5144179"/>
                  <a:gd name="connsiteY25" fmla="*/ 778775 h 2916464"/>
                  <a:gd name="connsiteX26" fmla="*/ 1375854 w 5144179"/>
                  <a:gd name="connsiteY26" fmla="*/ 427711 h 2916464"/>
                  <a:gd name="connsiteX27" fmla="*/ 1312688 w 5144179"/>
                  <a:gd name="connsiteY27" fmla="*/ 231181 h 2916464"/>
                  <a:gd name="connsiteX28" fmla="*/ 1848027 w 5144179"/>
                  <a:gd name="connsiteY28" fmla="*/ 928 h 2916464"/>
                  <a:gd name="connsiteX29" fmla="*/ 2221476 w 5144179"/>
                  <a:gd name="connsiteY29" fmla="*/ 285808 h 2916464"/>
                  <a:gd name="connsiteX30" fmla="*/ 2344147 w 5144179"/>
                  <a:gd name="connsiteY30" fmla="*/ 420279 h 291646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5144179" h="2916464">
                    <a:moveTo>
                      <a:pt x="2344147" y="420279"/>
                    </a:moveTo>
                    <a:lnTo>
                      <a:pt x="3064881" y="89491"/>
                    </a:lnTo>
                    <a:lnTo>
                      <a:pt x="3761693" y="0"/>
                    </a:lnTo>
                    <a:lnTo>
                      <a:pt x="4290757" y="327016"/>
                    </a:lnTo>
                    <a:lnTo>
                      <a:pt x="4428211" y="571480"/>
                    </a:lnTo>
                    <a:cubicBezTo>
                      <a:pt x="4426397" y="429059"/>
                      <a:pt x="4437208" y="438186"/>
                      <a:pt x="4435394" y="295765"/>
                    </a:cubicBezTo>
                    <a:lnTo>
                      <a:pt x="4541213" y="126165"/>
                    </a:lnTo>
                    <a:lnTo>
                      <a:pt x="4812270" y="341923"/>
                    </a:lnTo>
                    <a:lnTo>
                      <a:pt x="5134165" y="906684"/>
                    </a:lnTo>
                    <a:lnTo>
                      <a:pt x="5144179" y="1727383"/>
                    </a:lnTo>
                    <a:lnTo>
                      <a:pt x="5004069" y="1922116"/>
                    </a:lnTo>
                    <a:lnTo>
                      <a:pt x="4400570" y="2439294"/>
                    </a:lnTo>
                    <a:lnTo>
                      <a:pt x="3829601" y="2753894"/>
                    </a:lnTo>
                    <a:lnTo>
                      <a:pt x="3430994" y="2908807"/>
                    </a:lnTo>
                    <a:lnTo>
                      <a:pt x="3286287" y="2916464"/>
                    </a:lnTo>
                    <a:lnTo>
                      <a:pt x="2374221" y="2514313"/>
                    </a:lnTo>
                    <a:lnTo>
                      <a:pt x="1255791" y="1843087"/>
                    </a:lnTo>
                    <a:lnTo>
                      <a:pt x="924648" y="1855056"/>
                    </a:lnTo>
                    <a:lnTo>
                      <a:pt x="548111" y="2218750"/>
                    </a:lnTo>
                    <a:lnTo>
                      <a:pt x="44414" y="2028678"/>
                    </a:lnTo>
                    <a:lnTo>
                      <a:pt x="24492" y="1590738"/>
                    </a:lnTo>
                    <a:lnTo>
                      <a:pt x="0" y="724219"/>
                    </a:lnTo>
                    <a:lnTo>
                      <a:pt x="430346" y="596314"/>
                    </a:lnTo>
                    <a:lnTo>
                      <a:pt x="1201573" y="1041649"/>
                    </a:lnTo>
                    <a:lnTo>
                      <a:pt x="1370623" y="898520"/>
                    </a:lnTo>
                    <a:cubicBezTo>
                      <a:pt x="1369716" y="858606"/>
                      <a:pt x="1488783" y="818689"/>
                      <a:pt x="1487876" y="778775"/>
                    </a:cubicBezTo>
                    <a:lnTo>
                      <a:pt x="1375854" y="427711"/>
                    </a:lnTo>
                    <a:lnTo>
                      <a:pt x="1312688" y="231181"/>
                    </a:lnTo>
                    <a:lnTo>
                      <a:pt x="1848027" y="928"/>
                    </a:lnTo>
                    <a:lnTo>
                      <a:pt x="2221476" y="285808"/>
                    </a:lnTo>
                    <a:lnTo>
                      <a:pt x="2344147" y="420279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7" name="Freeform 25">
                <a:extLst>
                  <a:ext uri="{FF2B5EF4-FFF2-40B4-BE49-F238E27FC236}">
                    <a16:creationId xmlns:a16="http://schemas.microsoft.com/office/drawing/2014/main" id="{90A37ADF-FC3E-D0CE-C1B7-39646284BF77}"/>
                  </a:ext>
                </a:extLst>
              </xdr:cNvPr>
              <xdr:cNvSpPr/>
            </xdr:nvSpPr>
            <xdr:spPr>
              <a:xfrm>
                <a:off x="1812158" y="2249984"/>
                <a:ext cx="613003" cy="2352148"/>
              </a:xfrm>
              <a:custGeom>
                <a:avLst/>
                <a:gdLst>
                  <a:gd name="connsiteX0" fmla="*/ 0 w 328246"/>
                  <a:gd name="connsiteY0" fmla="*/ 105507 h 1242646"/>
                  <a:gd name="connsiteX1" fmla="*/ 181707 w 328246"/>
                  <a:gd name="connsiteY1" fmla="*/ 35169 h 1242646"/>
                  <a:gd name="connsiteX2" fmla="*/ 178777 w 328246"/>
                  <a:gd name="connsiteY2" fmla="*/ 13188 h 1242646"/>
                  <a:gd name="connsiteX3" fmla="*/ 284284 w 328246"/>
                  <a:gd name="connsiteY3" fmla="*/ 0 h 1242646"/>
                  <a:gd name="connsiteX4" fmla="*/ 328246 w 328246"/>
                  <a:gd name="connsiteY4" fmla="*/ 1239715 h 1242646"/>
                  <a:gd name="connsiteX5" fmla="*/ 228600 w 328246"/>
                  <a:gd name="connsiteY5" fmla="*/ 1242646 h 1242646"/>
                  <a:gd name="connsiteX6" fmla="*/ 224204 w 328246"/>
                  <a:gd name="connsiteY6" fmla="*/ 1211873 h 1242646"/>
                  <a:gd name="connsiteX7" fmla="*/ 42496 w 328246"/>
                  <a:gd name="connsiteY7" fmla="*/ 1151792 h 1242646"/>
                  <a:gd name="connsiteX8" fmla="*/ 45427 w 328246"/>
                  <a:gd name="connsiteY8" fmla="*/ 1090246 h 1242646"/>
                  <a:gd name="connsiteX9" fmla="*/ 209550 w 328246"/>
                  <a:gd name="connsiteY9" fmla="*/ 1016976 h 1242646"/>
                  <a:gd name="connsiteX10" fmla="*/ 209550 w 328246"/>
                  <a:gd name="connsiteY10" fmla="*/ 965688 h 1242646"/>
                  <a:gd name="connsiteX11" fmla="*/ 33704 w 328246"/>
                  <a:gd name="connsiteY11" fmla="*/ 902676 h 1242646"/>
                  <a:gd name="connsiteX12" fmla="*/ 33704 w 328246"/>
                  <a:gd name="connsiteY12" fmla="*/ 842596 h 1242646"/>
                  <a:gd name="connsiteX13" fmla="*/ 209550 w 328246"/>
                  <a:gd name="connsiteY13" fmla="*/ 772257 h 1242646"/>
                  <a:gd name="connsiteX14" fmla="*/ 203688 w 328246"/>
                  <a:gd name="connsiteY14" fmla="*/ 720969 h 1242646"/>
                  <a:gd name="connsiteX15" fmla="*/ 24911 w 328246"/>
                  <a:gd name="connsiteY15" fmla="*/ 650630 h 1242646"/>
                  <a:gd name="connsiteX16" fmla="*/ 23446 w 328246"/>
                  <a:gd name="connsiteY16" fmla="*/ 593480 h 1242646"/>
                  <a:gd name="connsiteX17" fmla="*/ 196361 w 328246"/>
                  <a:gd name="connsiteY17" fmla="*/ 520211 h 1242646"/>
                  <a:gd name="connsiteX18" fmla="*/ 199292 w 328246"/>
                  <a:gd name="connsiteY18" fmla="*/ 474784 h 1242646"/>
                  <a:gd name="connsiteX19" fmla="*/ 16119 w 328246"/>
                  <a:gd name="connsiteY19" fmla="*/ 410307 h 1242646"/>
                  <a:gd name="connsiteX20" fmla="*/ 19050 w 328246"/>
                  <a:gd name="connsiteY20" fmla="*/ 353157 h 1242646"/>
                  <a:gd name="connsiteX21" fmla="*/ 187569 w 328246"/>
                  <a:gd name="connsiteY21" fmla="*/ 281353 h 1242646"/>
                  <a:gd name="connsiteX22" fmla="*/ 183173 w 328246"/>
                  <a:gd name="connsiteY22" fmla="*/ 225669 h 1242646"/>
                  <a:gd name="connsiteX23" fmla="*/ 7327 w 328246"/>
                  <a:gd name="connsiteY23" fmla="*/ 161192 h 1242646"/>
                  <a:gd name="connsiteX24" fmla="*/ 0 w 328246"/>
                  <a:gd name="connsiteY24" fmla="*/ 105507 h 1242646"/>
                  <a:gd name="connsiteX0" fmla="*/ 0 w 323850"/>
                  <a:gd name="connsiteY0" fmla="*/ 105507 h 1242646"/>
                  <a:gd name="connsiteX1" fmla="*/ 177311 w 323850"/>
                  <a:gd name="connsiteY1" fmla="*/ 35169 h 1242646"/>
                  <a:gd name="connsiteX2" fmla="*/ 174381 w 323850"/>
                  <a:gd name="connsiteY2" fmla="*/ 13188 h 1242646"/>
                  <a:gd name="connsiteX3" fmla="*/ 279888 w 323850"/>
                  <a:gd name="connsiteY3" fmla="*/ 0 h 1242646"/>
                  <a:gd name="connsiteX4" fmla="*/ 323850 w 323850"/>
                  <a:gd name="connsiteY4" fmla="*/ 1239715 h 1242646"/>
                  <a:gd name="connsiteX5" fmla="*/ 224204 w 323850"/>
                  <a:gd name="connsiteY5" fmla="*/ 1242646 h 1242646"/>
                  <a:gd name="connsiteX6" fmla="*/ 219808 w 323850"/>
                  <a:gd name="connsiteY6" fmla="*/ 1211873 h 1242646"/>
                  <a:gd name="connsiteX7" fmla="*/ 38100 w 323850"/>
                  <a:gd name="connsiteY7" fmla="*/ 1151792 h 1242646"/>
                  <a:gd name="connsiteX8" fmla="*/ 41031 w 323850"/>
                  <a:gd name="connsiteY8" fmla="*/ 1090246 h 1242646"/>
                  <a:gd name="connsiteX9" fmla="*/ 205154 w 323850"/>
                  <a:gd name="connsiteY9" fmla="*/ 1016976 h 1242646"/>
                  <a:gd name="connsiteX10" fmla="*/ 205154 w 323850"/>
                  <a:gd name="connsiteY10" fmla="*/ 965688 h 1242646"/>
                  <a:gd name="connsiteX11" fmla="*/ 29308 w 323850"/>
                  <a:gd name="connsiteY11" fmla="*/ 902676 h 1242646"/>
                  <a:gd name="connsiteX12" fmla="*/ 29308 w 323850"/>
                  <a:gd name="connsiteY12" fmla="*/ 842596 h 1242646"/>
                  <a:gd name="connsiteX13" fmla="*/ 205154 w 323850"/>
                  <a:gd name="connsiteY13" fmla="*/ 772257 h 1242646"/>
                  <a:gd name="connsiteX14" fmla="*/ 199292 w 323850"/>
                  <a:gd name="connsiteY14" fmla="*/ 720969 h 1242646"/>
                  <a:gd name="connsiteX15" fmla="*/ 20515 w 323850"/>
                  <a:gd name="connsiteY15" fmla="*/ 650630 h 1242646"/>
                  <a:gd name="connsiteX16" fmla="*/ 19050 w 323850"/>
                  <a:gd name="connsiteY16" fmla="*/ 593480 h 1242646"/>
                  <a:gd name="connsiteX17" fmla="*/ 191965 w 323850"/>
                  <a:gd name="connsiteY17" fmla="*/ 520211 h 1242646"/>
                  <a:gd name="connsiteX18" fmla="*/ 194896 w 323850"/>
                  <a:gd name="connsiteY18" fmla="*/ 474784 h 1242646"/>
                  <a:gd name="connsiteX19" fmla="*/ 11723 w 323850"/>
                  <a:gd name="connsiteY19" fmla="*/ 410307 h 1242646"/>
                  <a:gd name="connsiteX20" fmla="*/ 14654 w 323850"/>
                  <a:gd name="connsiteY20" fmla="*/ 353157 h 1242646"/>
                  <a:gd name="connsiteX21" fmla="*/ 183173 w 323850"/>
                  <a:gd name="connsiteY21" fmla="*/ 281353 h 1242646"/>
                  <a:gd name="connsiteX22" fmla="*/ 178777 w 323850"/>
                  <a:gd name="connsiteY22" fmla="*/ 225669 h 1242646"/>
                  <a:gd name="connsiteX23" fmla="*/ 2931 w 323850"/>
                  <a:gd name="connsiteY23" fmla="*/ 161192 h 1242646"/>
                  <a:gd name="connsiteX24" fmla="*/ 0 w 323850"/>
                  <a:gd name="connsiteY24" fmla="*/ 105507 h 12426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323850" h="1242646">
                    <a:moveTo>
                      <a:pt x="0" y="105507"/>
                    </a:moveTo>
                    <a:lnTo>
                      <a:pt x="177311" y="35169"/>
                    </a:lnTo>
                    <a:lnTo>
                      <a:pt x="174381" y="13188"/>
                    </a:lnTo>
                    <a:lnTo>
                      <a:pt x="279888" y="0"/>
                    </a:lnTo>
                    <a:lnTo>
                      <a:pt x="323850" y="1239715"/>
                    </a:lnTo>
                    <a:lnTo>
                      <a:pt x="224204" y="1242646"/>
                    </a:lnTo>
                    <a:lnTo>
                      <a:pt x="219808" y="1211873"/>
                    </a:lnTo>
                    <a:lnTo>
                      <a:pt x="38100" y="1151792"/>
                    </a:lnTo>
                    <a:lnTo>
                      <a:pt x="41031" y="1090246"/>
                    </a:lnTo>
                    <a:lnTo>
                      <a:pt x="205154" y="1016976"/>
                    </a:lnTo>
                    <a:lnTo>
                      <a:pt x="205154" y="965688"/>
                    </a:lnTo>
                    <a:lnTo>
                      <a:pt x="29308" y="902676"/>
                    </a:lnTo>
                    <a:lnTo>
                      <a:pt x="29308" y="842596"/>
                    </a:lnTo>
                    <a:lnTo>
                      <a:pt x="205154" y="772257"/>
                    </a:lnTo>
                    <a:lnTo>
                      <a:pt x="199292" y="720969"/>
                    </a:lnTo>
                    <a:lnTo>
                      <a:pt x="20515" y="650630"/>
                    </a:lnTo>
                    <a:cubicBezTo>
                      <a:pt x="20027" y="631580"/>
                      <a:pt x="19538" y="612530"/>
                      <a:pt x="19050" y="593480"/>
                    </a:cubicBezTo>
                    <a:lnTo>
                      <a:pt x="191965" y="520211"/>
                    </a:lnTo>
                    <a:lnTo>
                      <a:pt x="194896" y="474784"/>
                    </a:lnTo>
                    <a:lnTo>
                      <a:pt x="11723" y="410307"/>
                    </a:lnTo>
                    <a:lnTo>
                      <a:pt x="14654" y="353157"/>
                    </a:lnTo>
                    <a:lnTo>
                      <a:pt x="183173" y="281353"/>
                    </a:lnTo>
                    <a:lnTo>
                      <a:pt x="178777" y="225669"/>
                    </a:lnTo>
                    <a:lnTo>
                      <a:pt x="2931" y="161192"/>
                    </a:lnTo>
                    <a:cubicBezTo>
                      <a:pt x="2442" y="141165"/>
                      <a:pt x="6350" y="121138"/>
                      <a:pt x="0" y="105507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8" name="Freeform 26">
                <a:extLst>
                  <a:ext uri="{FF2B5EF4-FFF2-40B4-BE49-F238E27FC236}">
                    <a16:creationId xmlns:a16="http://schemas.microsoft.com/office/drawing/2014/main" id="{90F08620-DB7F-2B9A-AA81-30C0DAE79C1F}"/>
                  </a:ext>
                </a:extLst>
              </xdr:cNvPr>
              <xdr:cNvSpPr/>
            </xdr:nvSpPr>
            <xdr:spPr>
              <a:xfrm>
                <a:off x="3788775" y="1142733"/>
                <a:ext cx="4764165" cy="4712566"/>
              </a:xfrm>
              <a:custGeom>
                <a:avLst/>
                <a:gdLst>
                  <a:gd name="connsiteX0" fmla="*/ 7620 w 1055370"/>
                  <a:gd name="connsiteY0" fmla="*/ 457200 h 1043940"/>
                  <a:gd name="connsiteX1" fmla="*/ 102870 w 1055370"/>
                  <a:gd name="connsiteY1" fmla="*/ 396240 h 1043940"/>
                  <a:gd name="connsiteX2" fmla="*/ 163830 w 1055370"/>
                  <a:gd name="connsiteY2" fmla="*/ 312420 h 1043940"/>
                  <a:gd name="connsiteX3" fmla="*/ 472440 w 1055370"/>
                  <a:gd name="connsiteY3" fmla="*/ 156210 h 1043940"/>
                  <a:gd name="connsiteX4" fmla="*/ 876300 w 1055370"/>
                  <a:gd name="connsiteY4" fmla="*/ 0 h 1043940"/>
                  <a:gd name="connsiteX5" fmla="*/ 925830 w 1055370"/>
                  <a:gd name="connsiteY5" fmla="*/ 38100 h 1043940"/>
                  <a:gd name="connsiteX6" fmla="*/ 762000 w 1055370"/>
                  <a:gd name="connsiteY6" fmla="*/ 323850 h 1043940"/>
                  <a:gd name="connsiteX7" fmla="*/ 937260 w 1055370"/>
                  <a:gd name="connsiteY7" fmla="*/ 803910 h 1043940"/>
                  <a:gd name="connsiteX8" fmla="*/ 1055370 w 1055370"/>
                  <a:gd name="connsiteY8" fmla="*/ 971550 h 1043940"/>
                  <a:gd name="connsiteX9" fmla="*/ 1009650 w 1055370"/>
                  <a:gd name="connsiteY9" fmla="*/ 1032510 h 1043940"/>
                  <a:gd name="connsiteX10" fmla="*/ 826770 w 1055370"/>
                  <a:gd name="connsiteY10" fmla="*/ 1043940 h 1043940"/>
                  <a:gd name="connsiteX11" fmla="*/ 259080 w 1055370"/>
                  <a:gd name="connsiteY11" fmla="*/ 704850 h 1043940"/>
                  <a:gd name="connsiteX12" fmla="*/ 0 w 1055370"/>
                  <a:gd name="connsiteY12" fmla="*/ 560070 h 1043940"/>
                  <a:gd name="connsiteX13" fmla="*/ 7620 w 1055370"/>
                  <a:gd name="connsiteY13" fmla="*/ 457200 h 10439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055370" h="1043940">
                    <a:moveTo>
                      <a:pt x="7620" y="457200"/>
                    </a:moveTo>
                    <a:lnTo>
                      <a:pt x="102870" y="396240"/>
                    </a:lnTo>
                    <a:lnTo>
                      <a:pt x="163830" y="312420"/>
                    </a:lnTo>
                    <a:lnTo>
                      <a:pt x="472440" y="156210"/>
                    </a:lnTo>
                    <a:lnTo>
                      <a:pt x="876300" y="0"/>
                    </a:lnTo>
                    <a:lnTo>
                      <a:pt x="925830" y="38100"/>
                    </a:lnTo>
                    <a:lnTo>
                      <a:pt x="762000" y="323850"/>
                    </a:lnTo>
                    <a:lnTo>
                      <a:pt x="937260" y="803910"/>
                    </a:lnTo>
                    <a:lnTo>
                      <a:pt x="1055370" y="971550"/>
                    </a:lnTo>
                    <a:lnTo>
                      <a:pt x="1009650" y="1032510"/>
                    </a:lnTo>
                    <a:lnTo>
                      <a:pt x="826770" y="1043940"/>
                    </a:lnTo>
                    <a:lnTo>
                      <a:pt x="259080" y="704850"/>
                    </a:lnTo>
                    <a:lnTo>
                      <a:pt x="0" y="560070"/>
                    </a:lnTo>
                    <a:lnTo>
                      <a:pt x="7620" y="457200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29" name="Freeform 27">
                <a:extLst>
                  <a:ext uri="{FF2B5EF4-FFF2-40B4-BE49-F238E27FC236}">
                    <a16:creationId xmlns:a16="http://schemas.microsoft.com/office/drawing/2014/main" id="{AD444FB3-7A64-B2DF-0E30-140AA64441FB}"/>
                  </a:ext>
                </a:extLst>
              </xdr:cNvPr>
              <xdr:cNvSpPr/>
            </xdr:nvSpPr>
            <xdr:spPr>
              <a:xfrm rot="21465783">
                <a:off x="5609269" y="1132029"/>
                <a:ext cx="2501937" cy="1100676"/>
              </a:xfrm>
              <a:custGeom>
                <a:avLst/>
                <a:gdLst>
                  <a:gd name="connsiteX0" fmla="*/ 0 w 822960"/>
                  <a:gd name="connsiteY0" fmla="*/ 254000 h 320040"/>
                  <a:gd name="connsiteX1" fmla="*/ 574040 w 822960"/>
                  <a:gd name="connsiteY1" fmla="*/ 25400 h 320040"/>
                  <a:gd name="connsiteX2" fmla="*/ 665480 w 822960"/>
                  <a:gd name="connsiteY2" fmla="*/ 0 h 320040"/>
                  <a:gd name="connsiteX3" fmla="*/ 822960 w 822960"/>
                  <a:gd name="connsiteY3" fmla="*/ 35560 h 320040"/>
                  <a:gd name="connsiteX4" fmla="*/ 777240 w 822960"/>
                  <a:gd name="connsiteY4" fmla="*/ 91440 h 320040"/>
                  <a:gd name="connsiteX5" fmla="*/ 701040 w 822960"/>
                  <a:gd name="connsiteY5" fmla="*/ 71120 h 320040"/>
                  <a:gd name="connsiteX6" fmla="*/ 492760 w 822960"/>
                  <a:gd name="connsiteY6" fmla="*/ 116840 h 320040"/>
                  <a:gd name="connsiteX7" fmla="*/ 66040 w 822960"/>
                  <a:gd name="connsiteY7" fmla="*/ 320040 h 320040"/>
                  <a:gd name="connsiteX8" fmla="*/ 0 w 822960"/>
                  <a:gd name="connsiteY8" fmla="*/ 254000 h 320040"/>
                  <a:gd name="connsiteX0" fmla="*/ 0 w 822960"/>
                  <a:gd name="connsiteY0" fmla="*/ 254000 h 320040"/>
                  <a:gd name="connsiteX1" fmla="*/ 574040 w 822960"/>
                  <a:gd name="connsiteY1" fmla="*/ 25400 h 320040"/>
                  <a:gd name="connsiteX2" fmla="*/ 665480 w 822960"/>
                  <a:gd name="connsiteY2" fmla="*/ 0 h 320040"/>
                  <a:gd name="connsiteX3" fmla="*/ 822960 w 822960"/>
                  <a:gd name="connsiteY3" fmla="*/ 35560 h 320040"/>
                  <a:gd name="connsiteX4" fmla="*/ 777240 w 822960"/>
                  <a:gd name="connsiteY4" fmla="*/ 91440 h 320040"/>
                  <a:gd name="connsiteX5" fmla="*/ 701040 w 822960"/>
                  <a:gd name="connsiteY5" fmla="*/ 71120 h 320040"/>
                  <a:gd name="connsiteX6" fmla="*/ 491814 w 822960"/>
                  <a:gd name="connsiteY6" fmla="*/ 141017 h 320040"/>
                  <a:gd name="connsiteX7" fmla="*/ 66040 w 822960"/>
                  <a:gd name="connsiteY7" fmla="*/ 320040 h 320040"/>
                  <a:gd name="connsiteX8" fmla="*/ 0 w 822960"/>
                  <a:gd name="connsiteY8" fmla="*/ 254000 h 320040"/>
                  <a:gd name="connsiteX0" fmla="*/ 0 w 822960"/>
                  <a:gd name="connsiteY0" fmla="*/ 254000 h 391055"/>
                  <a:gd name="connsiteX1" fmla="*/ 574040 w 822960"/>
                  <a:gd name="connsiteY1" fmla="*/ 25400 h 391055"/>
                  <a:gd name="connsiteX2" fmla="*/ 665480 w 822960"/>
                  <a:gd name="connsiteY2" fmla="*/ 0 h 391055"/>
                  <a:gd name="connsiteX3" fmla="*/ 822960 w 822960"/>
                  <a:gd name="connsiteY3" fmla="*/ 35560 h 391055"/>
                  <a:gd name="connsiteX4" fmla="*/ 777240 w 822960"/>
                  <a:gd name="connsiteY4" fmla="*/ 91440 h 391055"/>
                  <a:gd name="connsiteX5" fmla="*/ 701040 w 822960"/>
                  <a:gd name="connsiteY5" fmla="*/ 71120 h 391055"/>
                  <a:gd name="connsiteX6" fmla="*/ 491814 w 822960"/>
                  <a:gd name="connsiteY6" fmla="*/ 141017 h 391055"/>
                  <a:gd name="connsiteX7" fmla="*/ 24523 w 822960"/>
                  <a:gd name="connsiteY7" fmla="*/ 391055 h 391055"/>
                  <a:gd name="connsiteX8" fmla="*/ 0 w 822960"/>
                  <a:gd name="connsiteY8" fmla="*/ 254000 h 391055"/>
                  <a:gd name="connsiteX0" fmla="*/ 0 w 822960"/>
                  <a:gd name="connsiteY0" fmla="*/ 254000 h 391055"/>
                  <a:gd name="connsiteX1" fmla="*/ 574040 w 822960"/>
                  <a:gd name="connsiteY1" fmla="*/ 25400 h 391055"/>
                  <a:gd name="connsiteX2" fmla="*/ 665480 w 822960"/>
                  <a:gd name="connsiteY2" fmla="*/ 0 h 391055"/>
                  <a:gd name="connsiteX3" fmla="*/ 822960 w 822960"/>
                  <a:gd name="connsiteY3" fmla="*/ 35560 h 391055"/>
                  <a:gd name="connsiteX4" fmla="*/ 777240 w 822960"/>
                  <a:gd name="connsiteY4" fmla="*/ 91440 h 391055"/>
                  <a:gd name="connsiteX5" fmla="*/ 701040 w 822960"/>
                  <a:gd name="connsiteY5" fmla="*/ 71120 h 391055"/>
                  <a:gd name="connsiteX6" fmla="*/ 510777 w 822960"/>
                  <a:gd name="connsiteY6" fmla="*/ 151442 h 391055"/>
                  <a:gd name="connsiteX7" fmla="*/ 24523 w 822960"/>
                  <a:gd name="connsiteY7" fmla="*/ 391055 h 391055"/>
                  <a:gd name="connsiteX8" fmla="*/ 0 w 822960"/>
                  <a:gd name="connsiteY8" fmla="*/ 254000 h 391055"/>
                  <a:gd name="connsiteX0" fmla="*/ 0 w 822960"/>
                  <a:gd name="connsiteY0" fmla="*/ 254000 h 362044"/>
                  <a:gd name="connsiteX1" fmla="*/ 574040 w 822960"/>
                  <a:gd name="connsiteY1" fmla="*/ 25400 h 362044"/>
                  <a:gd name="connsiteX2" fmla="*/ 665480 w 822960"/>
                  <a:gd name="connsiteY2" fmla="*/ 0 h 362044"/>
                  <a:gd name="connsiteX3" fmla="*/ 822960 w 822960"/>
                  <a:gd name="connsiteY3" fmla="*/ 35560 h 362044"/>
                  <a:gd name="connsiteX4" fmla="*/ 777240 w 822960"/>
                  <a:gd name="connsiteY4" fmla="*/ 91440 h 362044"/>
                  <a:gd name="connsiteX5" fmla="*/ 701040 w 822960"/>
                  <a:gd name="connsiteY5" fmla="*/ 71120 h 362044"/>
                  <a:gd name="connsiteX6" fmla="*/ 510777 w 822960"/>
                  <a:gd name="connsiteY6" fmla="*/ 151442 h 362044"/>
                  <a:gd name="connsiteX7" fmla="*/ 25655 w 822960"/>
                  <a:gd name="connsiteY7" fmla="*/ 362045 h 362044"/>
                  <a:gd name="connsiteX8" fmla="*/ 0 w 822960"/>
                  <a:gd name="connsiteY8" fmla="*/ 254000 h 362044"/>
                  <a:gd name="connsiteX0" fmla="*/ 0 w 822960"/>
                  <a:gd name="connsiteY0" fmla="*/ 254000 h 362044"/>
                  <a:gd name="connsiteX1" fmla="*/ 574040 w 822960"/>
                  <a:gd name="connsiteY1" fmla="*/ 25400 h 362044"/>
                  <a:gd name="connsiteX2" fmla="*/ 665480 w 822960"/>
                  <a:gd name="connsiteY2" fmla="*/ 0 h 362044"/>
                  <a:gd name="connsiteX3" fmla="*/ 822960 w 822960"/>
                  <a:gd name="connsiteY3" fmla="*/ 35560 h 362044"/>
                  <a:gd name="connsiteX4" fmla="*/ 777240 w 822960"/>
                  <a:gd name="connsiteY4" fmla="*/ 91440 h 362044"/>
                  <a:gd name="connsiteX5" fmla="*/ 713657 w 822960"/>
                  <a:gd name="connsiteY5" fmla="*/ 120037 h 362044"/>
                  <a:gd name="connsiteX6" fmla="*/ 510777 w 822960"/>
                  <a:gd name="connsiteY6" fmla="*/ 151442 h 362044"/>
                  <a:gd name="connsiteX7" fmla="*/ 25655 w 822960"/>
                  <a:gd name="connsiteY7" fmla="*/ 362045 h 362044"/>
                  <a:gd name="connsiteX8" fmla="*/ 0 w 822960"/>
                  <a:gd name="connsiteY8" fmla="*/ 254000 h 3620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822960" h="362044">
                    <a:moveTo>
                      <a:pt x="0" y="254000"/>
                    </a:moveTo>
                    <a:lnTo>
                      <a:pt x="574040" y="25400"/>
                    </a:lnTo>
                    <a:lnTo>
                      <a:pt x="665480" y="0"/>
                    </a:lnTo>
                    <a:lnTo>
                      <a:pt x="822960" y="35560"/>
                    </a:lnTo>
                    <a:lnTo>
                      <a:pt x="777240" y="91440"/>
                    </a:lnTo>
                    <a:lnTo>
                      <a:pt x="713657" y="120037"/>
                    </a:lnTo>
                    <a:lnTo>
                      <a:pt x="510777" y="151442"/>
                    </a:lnTo>
                    <a:lnTo>
                      <a:pt x="25655" y="362045"/>
                    </a:lnTo>
                    <a:lnTo>
                      <a:pt x="0" y="25400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0" name="Freeform 28">
                <a:extLst>
                  <a:ext uri="{FF2B5EF4-FFF2-40B4-BE49-F238E27FC236}">
                    <a16:creationId xmlns:a16="http://schemas.microsoft.com/office/drawing/2014/main" id="{074C5B94-A3ED-D6F6-793C-548036E6A7BF}"/>
                  </a:ext>
                </a:extLst>
              </xdr:cNvPr>
              <xdr:cNvSpPr/>
            </xdr:nvSpPr>
            <xdr:spPr>
              <a:xfrm>
                <a:off x="7392852" y="1837313"/>
                <a:ext cx="2450030" cy="2659255"/>
              </a:xfrm>
              <a:custGeom>
                <a:avLst/>
                <a:gdLst>
                  <a:gd name="connsiteX0" fmla="*/ 278130 w 297180"/>
                  <a:gd name="connsiteY0" fmla="*/ 0 h 506730"/>
                  <a:gd name="connsiteX1" fmla="*/ 0 w 297180"/>
                  <a:gd name="connsiteY1" fmla="*/ 289560 h 506730"/>
                  <a:gd name="connsiteX2" fmla="*/ 148590 w 297180"/>
                  <a:gd name="connsiteY2" fmla="*/ 506730 h 506730"/>
                  <a:gd name="connsiteX3" fmla="*/ 297180 w 297180"/>
                  <a:gd name="connsiteY3" fmla="*/ 434340 h 506730"/>
                  <a:gd name="connsiteX4" fmla="*/ 278130 w 297180"/>
                  <a:gd name="connsiteY4" fmla="*/ 0 h 506730"/>
                  <a:gd name="connsiteX0" fmla="*/ 263085 w 297180"/>
                  <a:gd name="connsiteY0" fmla="*/ 0 h 506730"/>
                  <a:gd name="connsiteX1" fmla="*/ 0 w 297180"/>
                  <a:gd name="connsiteY1" fmla="*/ 289560 h 506730"/>
                  <a:gd name="connsiteX2" fmla="*/ 148590 w 297180"/>
                  <a:gd name="connsiteY2" fmla="*/ 506730 h 506730"/>
                  <a:gd name="connsiteX3" fmla="*/ 297180 w 297180"/>
                  <a:gd name="connsiteY3" fmla="*/ 434340 h 506730"/>
                  <a:gd name="connsiteX4" fmla="*/ 263085 w 297180"/>
                  <a:gd name="connsiteY4" fmla="*/ 0 h 50673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97180" h="506730">
                    <a:moveTo>
                      <a:pt x="263085" y="0"/>
                    </a:moveTo>
                    <a:lnTo>
                      <a:pt x="0" y="289560"/>
                    </a:lnTo>
                    <a:lnTo>
                      <a:pt x="148590" y="506730"/>
                    </a:lnTo>
                    <a:lnTo>
                      <a:pt x="297180" y="434340"/>
                    </a:lnTo>
                    <a:lnTo>
                      <a:pt x="263085" y="0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1" name="Freeform 29">
                <a:extLst>
                  <a:ext uri="{FF2B5EF4-FFF2-40B4-BE49-F238E27FC236}">
                    <a16:creationId xmlns:a16="http://schemas.microsoft.com/office/drawing/2014/main" id="{F5DD76E0-4C4D-D32D-7332-80627497E455}"/>
                  </a:ext>
                </a:extLst>
              </xdr:cNvPr>
              <xdr:cNvSpPr/>
            </xdr:nvSpPr>
            <xdr:spPr>
              <a:xfrm rot="21465783">
                <a:off x="6611052" y="1029915"/>
                <a:ext cx="2949550" cy="4583116"/>
              </a:xfrm>
              <a:custGeom>
                <a:avLst/>
                <a:gdLst>
                  <a:gd name="connsiteX0" fmla="*/ 461319 w 897924"/>
                  <a:gd name="connsiteY0" fmla="*/ 41189 h 1507524"/>
                  <a:gd name="connsiteX1" fmla="*/ 0 w 897924"/>
                  <a:gd name="connsiteY1" fmla="*/ 461319 h 1507524"/>
                  <a:gd name="connsiteX2" fmla="*/ 469557 w 897924"/>
                  <a:gd name="connsiteY2" fmla="*/ 1507524 h 1507524"/>
                  <a:gd name="connsiteX3" fmla="*/ 593124 w 897924"/>
                  <a:gd name="connsiteY3" fmla="*/ 955589 h 1507524"/>
                  <a:gd name="connsiteX4" fmla="*/ 551935 w 897924"/>
                  <a:gd name="connsiteY4" fmla="*/ 584887 h 1507524"/>
                  <a:gd name="connsiteX5" fmla="*/ 897924 w 897924"/>
                  <a:gd name="connsiteY5" fmla="*/ 304800 h 1507524"/>
                  <a:gd name="connsiteX6" fmla="*/ 807308 w 897924"/>
                  <a:gd name="connsiteY6" fmla="*/ 140043 h 1507524"/>
                  <a:gd name="connsiteX7" fmla="*/ 601362 w 897924"/>
                  <a:gd name="connsiteY7" fmla="*/ 0 h 1507524"/>
                  <a:gd name="connsiteX8" fmla="*/ 461319 w 897924"/>
                  <a:gd name="connsiteY8" fmla="*/ 41189 h 1507524"/>
                  <a:gd name="connsiteX0" fmla="*/ 461319 w 1088991"/>
                  <a:gd name="connsiteY0" fmla="*/ 41189 h 1507524"/>
                  <a:gd name="connsiteX1" fmla="*/ 0 w 1088991"/>
                  <a:gd name="connsiteY1" fmla="*/ 461319 h 1507524"/>
                  <a:gd name="connsiteX2" fmla="*/ 469557 w 1088991"/>
                  <a:gd name="connsiteY2" fmla="*/ 1507524 h 1507524"/>
                  <a:gd name="connsiteX3" fmla="*/ 593124 w 1088991"/>
                  <a:gd name="connsiteY3" fmla="*/ 955589 h 1507524"/>
                  <a:gd name="connsiteX4" fmla="*/ 551935 w 1088991"/>
                  <a:gd name="connsiteY4" fmla="*/ 584887 h 1507524"/>
                  <a:gd name="connsiteX5" fmla="*/ 1088991 w 1088991"/>
                  <a:gd name="connsiteY5" fmla="*/ 212046 h 1507524"/>
                  <a:gd name="connsiteX6" fmla="*/ 807308 w 1088991"/>
                  <a:gd name="connsiteY6" fmla="*/ 140043 h 1507524"/>
                  <a:gd name="connsiteX7" fmla="*/ 601362 w 1088991"/>
                  <a:gd name="connsiteY7" fmla="*/ 0 h 1507524"/>
                  <a:gd name="connsiteX8" fmla="*/ 461319 w 1088991"/>
                  <a:gd name="connsiteY8" fmla="*/ 41189 h 1507524"/>
                  <a:gd name="connsiteX0" fmla="*/ 461319 w 969759"/>
                  <a:gd name="connsiteY0" fmla="*/ 41189 h 1507524"/>
                  <a:gd name="connsiteX1" fmla="*/ 0 w 969759"/>
                  <a:gd name="connsiteY1" fmla="*/ 461319 h 1507524"/>
                  <a:gd name="connsiteX2" fmla="*/ 469557 w 969759"/>
                  <a:gd name="connsiteY2" fmla="*/ 1507524 h 1507524"/>
                  <a:gd name="connsiteX3" fmla="*/ 593124 w 969759"/>
                  <a:gd name="connsiteY3" fmla="*/ 955589 h 1507524"/>
                  <a:gd name="connsiteX4" fmla="*/ 551935 w 969759"/>
                  <a:gd name="connsiteY4" fmla="*/ 584887 h 1507524"/>
                  <a:gd name="connsiteX5" fmla="*/ 969759 w 969759"/>
                  <a:gd name="connsiteY5" fmla="*/ 318741 h 1507524"/>
                  <a:gd name="connsiteX6" fmla="*/ 807308 w 969759"/>
                  <a:gd name="connsiteY6" fmla="*/ 140043 h 1507524"/>
                  <a:gd name="connsiteX7" fmla="*/ 601362 w 969759"/>
                  <a:gd name="connsiteY7" fmla="*/ 0 h 1507524"/>
                  <a:gd name="connsiteX8" fmla="*/ 461319 w 969759"/>
                  <a:gd name="connsiteY8" fmla="*/ 41189 h 1507524"/>
                  <a:gd name="connsiteX0" fmla="*/ 461319 w 971178"/>
                  <a:gd name="connsiteY0" fmla="*/ 41189 h 1507524"/>
                  <a:gd name="connsiteX1" fmla="*/ 0 w 971178"/>
                  <a:gd name="connsiteY1" fmla="*/ 461319 h 1507524"/>
                  <a:gd name="connsiteX2" fmla="*/ 469557 w 971178"/>
                  <a:gd name="connsiteY2" fmla="*/ 1507524 h 1507524"/>
                  <a:gd name="connsiteX3" fmla="*/ 593124 w 971178"/>
                  <a:gd name="connsiteY3" fmla="*/ 955589 h 1507524"/>
                  <a:gd name="connsiteX4" fmla="*/ 551935 w 971178"/>
                  <a:gd name="connsiteY4" fmla="*/ 584887 h 1507524"/>
                  <a:gd name="connsiteX5" fmla="*/ 971178 w 971178"/>
                  <a:gd name="connsiteY5" fmla="*/ 329932 h 1507524"/>
                  <a:gd name="connsiteX6" fmla="*/ 807308 w 971178"/>
                  <a:gd name="connsiteY6" fmla="*/ 140043 h 1507524"/>
                  <a:gd name="connsiteX7" fmla="*/ 601362 w 971178"/>
                  <a:gd name="connsiteY7" fmla="*/ 0 h 1507524"/>
                  <a:gd name="connsiteX8" fmla="*/ 461319 w 971178"/>
                  <a:gd name="connsiteY8" fmla="*/ 41189 h 1507524"/>
                  <a:gd name="connsiteX0" fmla="*/ 461319 w 970194"/>
                  <a:gd name="connsiteY0" fmla="*/ 41189 h 1507524"/>
                  <a:gd name="connsiteX1" fmla="*/ 0 w 970194"/>
                  <a:gd name="connsiteY1" fmla="*/ 461319 h 1507524"/>
                  <a:gd name="connsiteX2" fmla="*/ 469557 w 970194"/>
                  <a:gd name="connsiteY2" fmla="*/ 1507524 h 1507524"/>
                  <a:gd name="connsiteX3" fmla="*/ 593124 w 970194"/>
                  <a:gd name="connsiteY3" fmla="*/ 955589 h 1507524"/>
                  <a:gd name="connsiteX4" fmla="*/ 551935 w 970194"/>
                  <a:gd name="connsiteY4" fmla="*/ 584887 h 1507524"/>
                  <a:gd name="connsiteX5" fmla="*/ 970194 w 970194"/>
                  <a:gd name="connsiteY5" fmla="*/ 307623 h 1507524"/>
                  <a:gd name="connsiteX6" fmla="*/ 807308 w 970194"/>
                  <a:gd name="connsiteY6" fmla="*/ 140043 h 1507524"/>
                  <a:gd name="connsiteX7" fmla="*/ 601362 w 970194"/>
                  <a:gd name="connsiteY7" fmla="*/ 0 h 1507524"/>
                  <a:gd name="connsiteX8" fmla="*/ 461319 w 970194"/>
                  <a:gd name="connsiteY8" fmla="*/ 41189 h 1507524"/>
                  <a:gd name="connsiteX0" fmla="*/ 461319 w 970194"/>
                  <a:gd name="connsiteY0" fmla="*/ 41189 h 1507524"/>
                  <a:gd name="connsiteX1" fmla="*/ 0 w 970194"/>
                  <a:gd name="connsiteY1" fmla="*/ 461319 h 1507524"/>
                  <a:gd name="connsiteX2" fmla="*/ 469557 w 970194"/>
                  <a:gd name="connsiteY2" fmla="*/ 1507524 h 1507524"/>
                  <a:gd name="connsiteX3" fmla="*/ 593124 w 970194"/>
                  <a:gd name="connsiteY3" fmla="*/ 955589 h 1507524"/>
                  <a:gd name="connsiteX4" fmla="*/ 600491 w 970194"/>
                  <a:gd name="connsiteY4" fmla="*/ 672154 h 1507524"/>
                  <a:gd name="connsiteX5" fmla="*/ 970194 w 970194"/>
                  <a:gd name="connsiteY5" fmla="*/ 307623 h 1507524"/>
                  <a:gd name="connsiteX6" fmla="*/ 807308 w 970194"/>
                  <a:gd name="connsiteY6" fmla="*/ 140043 h 1507524"/>
                  <a:gd name="connsiteX7" fmla="*/ 601362 w 970194"/>
                  <a:gd name="connsiteY7" fmla="*/ 0 h 1507524"/>
                  <a:gd name="connsiteX8" fmla="*/ 461319 w 970194"/>
                  <a:gd name="connsiteY8" fmla="*/ 41189 h 150752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970194" h="1507524">
                    <a:moveTo>
                      <a:pt x="461319" y="41189"/>
                    </a:moveTo>
                    <a:lnTo>
                      <a:pt x="0" y="461319"/>
                    </a:lnTo>
                    <a:lnTo>
                      <a:pt x="469557" y="1507524"/>
                    </a:lnTo>
                    <a:lnTo>
                      <a:pt x="593124" y="955589"/>
                    </a:lnTo>
                    <a:lnTo>
                      <a:pt x="600491" y="672154"/>
                    </a:lnTo>
                    <a:lnTo>
                      <a:pt x="970194" y="307623"/>
                    </a:lnTo>
                    <a:lnTo>
                      <a:pt x="807308" y="140043"/>
                    </a:lnTo>
                    <a:lnTo>
                      <a:pt x="601362" y="0"/>
                    </a:lnTo>
                    <a:lnTo>
                      <a:pt x="461319" y="41189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2" name="Freeform 30">
                <a:extLst>
                  <a:ext uri="{FF2B5EF4-FFF2-40B4-BE49-F238E27FC236}">
                    <a16:creationId xmlns:a16="http://schemas.microsoft.com/office/drawing/2014/main" id="{9809EC97-BB56-7718-E9DC-27A03833F25F}"/>
                  </a:ext>
                </a:extLst>
              </xdr:cNvPr>
              <xdr:cNvSpPr/>
            </xdr:nvSpPr>
            <xdr:spPr>
              <a:xfrm rot="21465783">
                <a:off x="8374519" y="1488294"/>
                <a:ext cx="2525102" cy="3880310"/>
              </a:xfrm>
              <a:custGeom>
                <a:avLst/>
                <a:gdLst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55320 w 830580"/>
                  <a:gd name="connsiteY20" fmla="*/ 521970 h 1276350"/>
                  <a:gd name="connsiteX21" fmla="*/ 674370 w 830580"/>
                  <a:gd name="connsiteY21" fmla="*/ 525780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55320 w 830580"/>
                  <a:gd name="connsiteY20" fmla="*/ 521970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82708 w 830580"/>
                  <a:gd name="connsiteY20" fmla="*/ 44071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590550 w 830580"/>
                  <a:gd name="connsiteY18" fmla="*/ 240030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736548 w 830580"/>
                  <a:gd name="connsiteY21" fmla="*/ 421672 h 1276350"/>
                  <a:gd name="connsiteX22" fmla="*/ 697230 w 830580"/>
                  <a:gd name="connsiteY22" fmla="*/ 411480 h 1276350"/>
                  <a:gd name="connsiteX23" fmla="*/ 674370 w 830580"/>
                  <a:gd name="connsiteY23" fmla="*/ 262890 h 1276350"/>
                  <a:gd name="connsiteX24" fmla="*/ 647700 w 830580"/>
                  <a:gd name="connsiteY24" fmla="*/ 125730 h 1276350"/>
                  <a:gd name="connsiteX25" fmla="*/ 590550 w 830580"/>
                  <a:gd name="connsiteY25" fmla="*/ 3810 h 1276350"/>
                  <a:gd name="connsiteX26" fmla="*/ 617220 w 830580"/>
                  <a:gd name="connsiteY26" fmla="*/ 0 h 1276350"/>
                  <a:gd name="connsiteX27" fmla="*/ 678180 w 830580"/>
                  <a:gd name="connsiteY27" fmla="*/ 87630 h 1276350"/>
                  <a:gd name="connsiteX28" fmla="*/ 788670 w 830580"/>
                  <a:gd name="connsiteY28" fmla="*/ 270510 h 1276350"/>
                  <a:gd name="connsiteX29" fmla="*/ 830580 w 830580"/>
                  <a:gd name="connsiteY29" fmla="*/ 483870 h 1276350"/>
                  <a:gd name="connsiteX30" fmla="*/ 830580 w 830580"/>
                  <a:gd name="connsiteY30" fmla="*/ 674370 h 1276350"/>
                  <a:gd name="connsiteX31" fmla="*/ 822960 w 830580"/>
                  <a:gd name="connsiteY31" fmla="*/ 826770 h 1276350"/>
                  <a:gd name="connsiteX32" fmla="*/ 811530 w 830580"/>
                  <a:gd name="connsiteY32" fmla="*/ 853440 h 1276350"/>
                  <a:gd name="connsiteX33" fmla="*/ 518160 w 830580"/>
                  <a:gd name="connsiteY33" fmla="*/ 1097280 h 1276350"/>
                  <a:gd name="connsiteX34" fmla="*/ 331470 w 830580"/>
                  <a:gd name="connsiteY34" fmla="*/ 1234440 h 1276350"/>
                  <a:gd name="connsiteX35" fmla="*/ 240030 w 830580"/>
                  <a:gd name="connsiteY35" fmla="*/ 1276350 h 1276350"/>
                  <a:gd name="connsiteX36" fmla="*/ 0 w 830580"/>
                  <a:gd name="connsiteY36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43840 w 830580"/>
                  <a:gd name="connsiteY5" fmla="*/ 758190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194310 w 830580"/>
                  <a:gd name="connsiteY4" fmla="*/ 754380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97230 w 830580"/>
                  <a:gd name="connsiteY21" fmla="*/ 411480 h 1276350"/>
                  <a:gd name="connsiteX22" fmla="*/ 674370 w 830580"/>
                  <a:gd name="connsiteY22" fmla="*/ 262890 h 1276350"/>
                  <a:gd name="connsiteX23" fmla="*/ 647700 w 830580"/>
                  <a:gd name="connsiteY23" fmla="*/ 125730 h 1276350"/>
                  <a:gd name="connsiteX24" fmla="*/ 590550 w 830580"/>
                  <a:gd name="connsiteY24" fmla="*/ 3810 h 1276350"/>
                  <a:gd name="connsiteX25" fmla="*/ 617220 w 830580"/>
                  <a:gd name="connsiteY25" fmla="*/ 0 h 1276350"/>
                  <a:gd name="connsiteX26" fmla="*/ 678180 w 830580"/>
                  <a:gd name="connsiteY26" fmla="*/ 87630 h 1276350"/>
                  <a:gd name="connsiteX27" fmla="*/ 788670 w 830580"/>
                  <a:gd name="connsiteY27" fmla="*/ 270510 h 1276350"/>
                  <a:gd name="connsiteX28" fmla="*/ 830580 w 830580"/>
                  <a:gd name="connsiteY28" fmla="*/ 483870 h 1276350"/>
                  <a:gd name="connsiteX29" fmla="*/ 830580 w 830580"/>
                  <a:gd name="connsiteY29" fmla="*/ 674370 h 1276350"/>
                  <a:gd name="connsiteX30" fmla="*/ 822960 w 830580"/>
                  <a:gd name="connsiteY30" fmla="*/ 826770 h 1276350"/>
                  <a:gd name="connsiteX31" fmla="*/ 811530 w 830580"/>
                  <a:gd name="connsiteY31" fmla="*/ 853440 h 1276350"/>
                  <a:gd name="connsiteX32" fmla="*/ 518160 w 830580"/>
                  <a:gd name="connsiteY32" fmla="*/ 1097280 h 1276350"/>
                  <a:gd name="connsiteX33" fmla="*/ 331470 w 830580"/>
                  <a:gd name="connsiteY33" fmla="*/ 1234440 h 1276350"/>
                  <a:gd name="connsiteX34" fmla="*/ 240030 w 830580"/>
                  <a:gd name="connsiteY34" fmla="*/ 1276350 h 1276350"/>
                  <a:gd name="connsiteX35" fmla="*/ 0 w 830580"/>
                  <a:gd name="connsiteY35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3416 w 830580"/>
                  <a:gd name="connsiteY20" fmla="*/ 430669 h 1276350"/>
                  <a:gd name="connsiteX21" fmla="*/ 674370 w 830580"/>
                  <a:gd name="connsiteY21" fmla="*/ 262890 h 1276350"/>
                  <a:gd name="connsiteX22" fmla="*/ 647700 w 830580"/>
                  <a:gd name="connsiteY22" fmla="*/ 125730 h 1276350"/>
                  <a:gd name="connsiteX23" fmla="*/ 590550 w 830580"/>
                  <a:gd name="connsiteY23" fmla="*/ 3810 h 1276350"/>
                  <a:gd name="connsiteX24" fmla="*/ 617220 w 830580"/>
                  <a:gd name="connsiteY24" fmla="*/ 0 h 1276350"/>
                  <a:gd name="connsiteX25" fmla="*/ 678180 w 830580"/>
                  <a:gd name="connsiteY25" fmla="*/ 87630 h 1276350"/>
                  <a:gd name="connsiteX26" fmla="*/ 788670 w 830580"/>
                  <a:gd name="connsiteY26" fmla="*/ 270510 h 1276350"/>
                  <a:gd name="connsiteX27" fmla="*/ 830580 w 830580"/>
                  <a:gd name="connsiteY27" fmla="*/ 483870 h 1276350"/>
                  <a:gd name="connsiteX28" fmla="*/ 830580 w 830580"/>
                  <a:gd name="connsiteY28" fmla="*/ 674370 h 1276350"/>
                  <a:gd name="connsiteX29" fmla="*/ 822960 w 830580"/>
                  <a:gd name="connsiteY29" fmla="*/ 826770 h 1276350"/>
                  <a:gd name="connsiteX30" fmla="*/ 811530 w 830580"/>
                  <a:gd name="connsiteY30" fmla="*/ 853440 h 1276350"/>
                  <a:gd name="connsiteX31" fmla="*/ 518160 w 830580"/>
                  <a:gd name="connsiteY31" fmla="*/ 1097280 h 1276350"/>
                  <a:gd name="connsiteX32" fmla="*/ 331470 w 830580"/>
                  <a:gd name="connsiteY32" fmla="*/ 1234440 h 1276350"/>
                  <a:gd name="connsiteX33" fmla="*/ 240030 w 830580"/>
                  <a:gd name="connsiteY33" fmla="*/ 1276350 h 1276350"/>
                  <a:gd name="connsiteX34" fmla="*/ 0 w 830580"/>
                  <a:gd name="connsiteY34" fmla="*/ 807720 h 1276350"/>
                  <a:gd name="connsiteX0" fmla="*/ 0 w 830580"/>
                  <a:gd name="connsiteY0" fmla="*/ 807720 h 1276350"/>
                  <a:gd name="connsiteX1" fmla="*/ 45720 w 830580"/>
                  <a:gd name="connsiteY1" fmla="*/ 842010 h 1276350"/>
                  <a:gd name="connsiteX2" fmla="*/ 137160 w 830580"/>
                  <a:gd name="connsiteY2" fmla="*/ 830580 h 1276350"/>
                  <a:gd name="connsiteX3" fmla="*/ 198120 w 830580"/>
                  <a:gd name="connsiteY3" fmla="*/ 678180 h 1276350"/>
                  <a:gd name="connsiteX4" fmla="*/ 215949 w 830580"/>
                  <a:gd name="connsiteY4" fmla="*/ 704075 h 1276350"/>
                  <a:gd name="connsiteX5" fmla="*/ 255022 w 830580"/>
                  <a:gd name="connsiteY5" fmla="*/ 719887 h 1276350"/>
                  <a:gd name="connsiteX6" fmla="*/ 274320 w 830580"/>
                  <a:gd name="connsiteY6" fmla="*/ 655320 h 1276350"/>
                  <a:gd name="connsiteX7" fmla="*/ 308610 w 830580"/>
                  <a:gd name="connsiteY7" fmla="*/ 541020 h 1276350"/>
                  <a:gd name="connsiteX8" fmla="*/ 335280 w 830580"/>
                  <a:gd name="connsiteY8" fmla="*/ 518160 h 1276350"/>
                  <a:gd name="connsiteX9" fmla="*/ 350520 w 830580"/>
                  <a:gd name="connsiteY9" fmla="*/ 609600 h 1276350"/>
                  <a:gd name="connsiteX10" fmla="*/ 335280 w 830580"/>
                  <a:gd name="connsiteY10" fmla="*/ 685800 h 1276350"/>
                  <a:gd name="connsiteX11" fmla="*/ 373380 w 830580"/>
                  <a:gd name="connsiteY11" fmla="*/ 670560 h 1276350"/>
                  <a:gd name="connsiteX12" fmla="*/ 438150 w 830580"/>
                  <a:gd name="connsiteY12" fmla="*/ 483870 h 1276350"/>
                  <a:gd name="connsiteX13" fmla="*/ 453390 w 830580"/>
                  <a:gd name="connsiteY13" fmla="*/ 361950 h 1276350"/>
                  <a:gd name="connsiteX14" fmla="*/ 491490 w 830580"/>
                  <a:gd name="connsiteY14" fmla="*/ 502920 h 1276350"/>
                  <a:gd name="connsiteX15" fmla="*/ 487680 w 830580"/>
                  <a:gd name="connsiteY15" fmla="*/ 563880 h 1276350"/>
                  <a:gd name="connsiteX16" fmla="*/ 518160 w 830580"/>
                  <a:gd name="connsiteY16" fmla="*/ 582930 h 1276350"/>
                  <a:gd name="connsiteX17" fmla="*/ 560070 w 830580"/>
                  <a:gd name="connsiteY17" fmla="*/ 464820 h 1276350"/>
                  <a:gd name="connsiteX18" fmla="*/ 618052 w 830580"/>
                  <a:gd name="connsiteY18" fmla="*/ 279843 h 1276350"/>
                  <a:gd name="connsiteX19" fmla="*/ 643890 w 830580"/>
                  <a:gd name="connsiteY19" fmla="*/ 384810 h 1276350"/>
                  <a:gd name="connsiteX20" fmla="*/ 674370 w 830580"/>
                  <a:gd name="connsiteY20" fmla="*/ 262890 h 1276350"/>
                  <a:gd name="connsiteX21" fmla="*/ 647700 w 830580"/>
                  <a:gd name="connsiteY21" fmla="*/ 125730 h 1276350"/>
                  <a:gd name="connsiteX22" fmla="*/ 590550 w 830580"/>
                  <a:gd name="connsiteY22" fmla="*/ 3810 h 1276350"/>
                  <a:gd name="connsiteX23" fmla="*/ 617220 w 830580"/>
                  <a:gd name="connsiteY23" fmla="*/ 0 h 1276350"/>
                  <a:gd name="connsiteX24" fmla="*/ 678180 w 830580"/>
                  <a:gd name="connsiteY24" fmla="*/ 87630 h 1276350"/>
                  <a:gd name="connsiteX25" fmla="*/ 788670 w 830580"/>
                  <a:gd name="connsiteY25" fmla="*/ 270510 h 1276350"/>
                  <a:gd name="connsiteX26" fmla="*/ 830580 w 830580"/>
                  <a:gd name="connsiteY26" fmla="*/ 483870 h 1276350"/>
                  <a:gd name="connsiteX27" fmla="*/ 830580 w 830580"/>
                  <a:gd name="connsiteY27" fmla="*/ 674370 h 1276350"/>
                  <a:gd name="connsiteX28" fmla="*/ 822960 w 830580"/>
                  <a:gd name="connsiteY28" fmla="*/ 826770 h 1276350"/>
                  <a:gd name="connsiteX29" fmla="*/ 811530 w 830580"/>
                  <a:gd name="connsiteY29" fmla="*/ 853440 h 1276350"/>
                  <a:gd name="connsiteX30" fmla="*/ 518160 w 830580"/>
                  <a:gd name="connsiteY30" fmla="*/ 1097280 h 1276350"/>
                  <a:gd name="connsiteX31" fmla="*/ 331470 w 830580"/>
                  <a:gd name="connsiteY31" fmla="*/ 1234440 h 1276350"/>
                  <a:gd name="connsiteX32" fmla="*/ 240030 w 830580"/>
                  <a:gd name="connsiteY32" fmla="*/ 1276350 h 1276350"/>
                  <a:gd name="connsiteX33" fmla="*/ 0 w 830580"/>
                  <a:gd name="connsiteY33" fmla="*/ 807720 h 12763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</a:cxnLst>
                <a:rect l="l" t="t" r="r" b="b"/>
                <a:pathLst>
                  <a:path w="830580" h="1276350">
                    <a:moveTo>
                      <a:pt x="0" y="807720"/>
                    </a:moveTo>
                    <a:lnTo>
                      <a:pt x="45720" y="842010"/>
                    </a:lnTo>
                    <a:lnTo>
                      <a:pt x="137160" y="830580"/>
                    </a:lnTo>
                    <a:lnTo>
                      <a:pt x="198120" y="678180"/>
                    </a:lnTo>
                    <a:lnTo>
                      <a:pt x="215949" y="704075"/>
                    </a:lnTo>
                    <a:lnTo>
                      <a:pt x="255022" y="719887"/>
                    </a:lnTo>
                    <a:lnTo>
                      <a:pt x="274320" y="655320"/>
                    </a:lnTo>
                    <a:lnTo>
                      <a:pt x="308610" y="541020"/>
                    </a:lnTo>
                    <a:lnTo>
                      <a:pt x="335280" y="518160"/>
                    </a:lnTo>
                    <a:lnTo>
                      <a:pt x="350520" y="609600"/>
                    </a:lnTo>
                    <a:lnTo>
                      <a:pt x="335280" y="685800"/>
                    </a:lnTo>
                    <a:lnTo>
                      <a:pt x="373380" y="670560"/>
                    </a:lnTo>
                    <a:lnTo>
                      <a:pt x="438150" y="483870"/>
                    </a:lnTo>
                    <a:lnTo>
                      <a:pt x="453390" y="361950"/>
                    </a:lnTo>
                    <a:lnTo>
                      <a:pt x="491490" y="502920"/>
                    </a:lnTo>
                    <a:lnTo>
                      <a:pt x="487680" y="563880"/>
                    </a:lnTo>
                    <a:lnTo>
                      <a:pt x="518160" y="582930"/>
                    </a:lnTo>
                    <a:lnTo>
                      <a:pt x="560070" y="464820"/>
                    </a:lnTo>
                    <a:lnTo>
                      <a:pt x="618052" y="279843"/>
                    </a:lnTo>
                    <a:lnTo>
                      <a:pt x="643890" y="384810"/>
                    </a:lnTo>
                    <a:lnTo>
                      <a:pt x="674370" y="262890"/>
                    </a:lnTo>
                    <a:lnTo>
                      <a:pt x="647700" y="125730"/>
                    </a:lnTo>
                    <a:lnTo>
                      <a:pt x="590550" y="3810"/>
                    </a:lnTo>
                    <a:lnTo>
                      <a:pt x="617220" y="0"/>
                    </a:lnTo>
                    <a:lnTo>
                      <a:pt x="678180" y="87630"/>
                    </a:lnTo>
                    <a:lnTo>
                      <a:pt x="788670" y="270510"/>
                    </a:lnTo>
                    <a:lnTo>
                      <a:pt x="830580" y="483870"/>
                    </a:lnTo>
                    <a:lnTo>
                      <a:pt x="830580" y="674370"/>
                    </a:lnTo>
                    <a:lnTo>
                      <a:pt x="822960" y="826770"/>
                    </a:lnTo>
                    <a:lnTo>
                      <a:pt x="811530" y="853440"/>
                    </a:lnTo>
                    <a:lnTo>
                      <a:pt x="518160" y="1097280"/>
                    </a:lnTo>
                    <a:lnTo>
                      <a:pt x="331470" y="1234440"/>
                    </a:lnTo>
                    <a:lnTo>
                      <a:pt x="240030" y="1276350"/>
                    </a:lnTo>
                    <a:lnTo>
                      <a:pt x="0" y="8077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3" name="Oval 32">
                <a:extLst>
                  <a:ext uri="{FF2B5EF4-FFF2-40B4-BE49-F238E27FC236}">
                    <a16:creationId xmlns:a16="http://schemas.microsoft.com/office/drawing/2014/main" id="{93B38C64-0FD3-C254-3659-9547FFE855D7}"/>
                  </a:ext>
                </a:extLst>
              </xdr:cNvPr>
              <xdr:cNvSpPr/>
            </xdr:nvSpPr>
            <xdr:spPr>
              <a:xfrm rot="21465783">
                <a:off x="7924352" y="1353109"/>
                <a:ext cx="639286" cy="639285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4" name="Freeform 32">
                <a:extLst>
                  <a:ext uri="{FF2B5EF4-FFF2-40B4-BE49-F238E27FC236}">
                    <a16:creationId xmlns:a16="http://schemas.microsoft.com/office/drawing/2014/main" id="{38F84F1D-5045-557D-79AE-BB27B743E4EF}"/>
                  </a:ext>
                </a:extLst>
              </xdr:cNvPr>
              <xdr:cNvSpPr/>
            </xdr:nvSpPr>
            <xdr:spPr>
              <a:xfrm rot="21465783">
                <a:off x="6645667" y="2399450"/>
                <a:ext cx="2054060" cy="3366798"/>
              </a:xfrm>
              <a:custGeom>
                <a:avLst/>
                <a:gdLst>
                  <a:gd name="connsiteX0" fmla="*/ 0 w 675640"/>
                  <a:gd name="connsiteY0" fmla="*/ 0 h 1107440"/>
                  <a:gd name="connsiteX1" fmla="*/ 91440 w 675640"/>
                  <a:gd name="connsiteY1" fmla="*/ 355600 h 1107440"/>
                  <a:gd name="connsiteX2" fmla="*/ 492760 w 675640"/>
                  <a:gd name="connsiteY2" fmla="*/ 1107440 h 1107440"/>
                  <a:gd name="connsiteX3" fmla="*/ 675640 w 675640"/>
                  <a:gd name="connsiteY3" fmla="*/ 894080 h 1107440"/>
                  <a:gd name="connsiteX4" fmla="*/ 304800 w 675640"/>
                  <a:gd name="connsiteY4" fmla="*/ 71120 h 1107440"/>
                  <a:gd name="connsiteX5" fmla="*/ 0 w 675640"/>
                  <a:gd name="connsiteY5" fmla="*/ 0 h 11074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675640" h="1107440">
                    <a:moveTo>
                      <a:pt x="0" y="0"/>
                    </a:moveTo>
                    <a:lnTo>
                      <a:pt x="91440" y="355600"/>
                    </a:lnTo>
                    <a:lnTo>
                      <a:pt x="492760" y="1107440"/>
                    </a:lnTo>
                    <a:lnTo>
                      <a:pt x="675640" y="894080"/>
                    </a:lnTo>
                    <a:lnTo>
                      <a:pt x="304800" y="7112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5" name="Freeform 33">
                <a:extLst>
                  <a:ext uri="{FF2B5EF4-FFF2-40B4-BE49-F238E27FC236}">
                    <a16:creationId xmlns:a16="http://schemas.microsoft.com/office/drawing/2014/main" id="{94B2794D-15BF-791A-979B-1FAD6525D303}"/>
                  </a:ext>
                </a:extLst>
              </xdr:cNvPr>
              <xdr:cNvSpPr/>
            </xdr:nvSpPr>
            <xdr:spPr>
              <a:xfrm rot="13500000">
                <a:off x="8867320" y="1800576"/>
                <a:ext cx="410588" cy="1576487"/>
              </a:xfrm>
              <a:custGeom>
                <a:avLst/>
                <a:gdLst>
                  <a:gd name="connsiteX0" fmla="*/ 0 w 328246"/>
                  <a:gd name="connsiteY0" fmla="*/ 105507 h 1242646"/>
                  <a:gd name="connsiteX1" fmla="*/ 181707 w 328246"/>
                  <a:gd name="connsiteY1" fmla="*/ 35169 h 1242646"/>
                  <a:gd name="connsiteX2" fmla="*/ 178777 w 328246"/>
                  <a:gd name="connsiteY2" fmla="*/ 13188 h 1242646"/>
                  <a:gd name="connsiteX3" fmla="*/ 284284 w 328246"/>
                  <a:gd name="connsiteY3" fmla="*/ 0 h 1242646"/>
                  <a:gd name="connsiteX4" fmla="*/ 328246 w 328246"/>
                  <a:gd name="connsiteY4" fmla="*/ 1239715 h 1242646"/>
                  <a:gd name="connsiteX5" fmla="*/ 228600 w 328246"/>
                  <a:gd name="connsiteY5" fmla="*/ 1242646 h 1242646"/>
                  <a:gd name="connsiteX6" fmla="*/ 224204 w 328246"/>
                  <a:gd name="connsiteY6" fmla="*/ 1211873 h 1242646"/>
                  <a:gd name="connsiteX7" fmla="*/ 42496 w 328246"/>
                  <a:gd name="connsiteY7" fmla="*/ 1151792 h 1242646"/>
                  <a:gd name="connsiteX8" fmla="*/ 45427 w 328246"/>
                  <a:gd name="connsiteY8" fmla="*/ 1090246 h 1242646"/>
                  <a:gd name="connsiteX9" fmla="*/ 209550 w 328246"/>
                  <a:gd name="connsiteY9" fmla="*/ 1016976 h 1242646"/>
                  <a:gd name="connsiteX10" fmla="*/ 209550 w 328246"/>
                  <a:gd name="connsiteY10" fmla="*/ 965688 h 1242646"/>
                  <a:gd name="connsiteX11" fmla="*/ 33704 w 328246"/>
                  <a:gd name="connsiteY11" fmla="*/ 902676 h 1242646"/>
                  <a:gd name="connsiteX12" fmla="*/ 33704 w 328246"/>
                  <a:gd name="connsiteY12" fmla="*/ 842596 h 1242646"/>
                  <a:gd name="connsiteX13" fmla="*/ 209550 w 328246"/>
                  <a:gd name="connsiteY13" fmla="*/ 772257 h 1242646"/>
                  <a:gd name="connsiteX14" fmla="*/ 203688 w 328246"/>
                  <a:gd name="connsiteY14" fmla="*/ 720969 h 1242646"/>
                  <a:gd name="connsiteX15" fmla="*/ 24911 w 328246"/>
                  <a:gd name="connsiteY15" fmla="*/ 650630 h 1242646"/>
                  <a:gd name="connsiteX16" fmla="*/ 23446 w 328246"/>
                  <a:gd name="connsiteY16" fmla="*/ 593480 h 1242646"/>
                  <a:gd name="connsiteX17" fmla="*/ 196361 w 328246"/>
                  <a:gd name="connsiteY17" fmla="*/ 520211 h 1242646"/>
                  <a:gd name="connsiteX18" fmla="*/ 199292 w 328246"/>
                  <a:gd name="connsiteY18" fmla="*/ 474784 h 1242646"/>
                  <a:gd name="connsiteX19" fmla="*/ 16119 w 328246"/>
                  <a:gd name="connsiteY19" fmla="*/ 410307 h 1242646"/>
                  <a:gd name="connsiteX20" fmla="*/ 19050 w 328246"/>
                  <a:gd name="connsiteY20" fmla="*/ 353157 h 1242646"/>
                  <a:gd name="connsiteX21" fmla="*/ 187569 w 328246"/>
                  <a:gd name="connsiteY21" fmla="*/ 281353 h 1242646"/>
                  <a:gd name="connsiteX22" fmla="*/ 183173 w 328246"/>
                  <a:gd name="connsiteY22" fmla="*/ 225669 h 1242646"/>
                  <a:gd name="connsiteX23" fmla="*/ 7327 w 328246"/>
                  <a:gd name="connsiteY23" fmla="*/ 161192 h 1242646"/>
                  <a:gd name="connsiteX24" fmla="*/ 0 w 328246"/>
                  <a:gd name="connsiteY24" fmla="*/ 105507 h 1242646"/>
                  <a:gd name="connsiteX0" fmla="*/ 0 w 323850"/>
                  <a:gd name="connsiteY0" fmla="*/ 105507 h 1242646"/>
                  <a:gd name="connsiteX1" fmla="*/ 177311 w 323850"/>
                  <a:gd name="connsiteY1" fmla="*/ 35169 h 1242646"/>
                  <a:gd name="connsiteX2" fmla="*/ 174381 w 323850"/>
                  <a:gd name="connsiteY2" fmla="*/ 13188 h 1242646"/>
                  <a:gd name="connsiteX3" fmla="*/ 279888 w 323850"/>
                  <a:gd name="connsiteY3" fmla="*/ 0 h 1242646"/>
                  <a:gd name="connsiteX4" fmla="*/ 323850 w 323850"/>
                  <a:gd name="connsiteY4" fmla="*/ 1239715 h 1242646"/>
                  <a:gd name="connsiteX5" fmla="*/ 224204 w 323850"/>
                  <a:gd name="connsiteY5" fmla="*/ 1242646 h 1242646"/>
                  <a:gd name="connsiteX6" fmla="*/ 219808 w 323850"/>
                  <a:gd name="connsiteY6" fmla="*/ 1211873 h 1242646"/>
                  <a:gd name="connsiteX7" fmla="*/ 38100 w 323850"/>
                  <a:gd name="connsiteY7" fmla="*/ 1151792 h 1242646"/>
                  <a:gd name="connsiteX8" fmla="*/ 41031 w 323850"/>
                  <a:gd name="connsiteY8" fmla="*/ 1090246 h 1242646"/>
                  <a:gd name="connsiteX9" fmla="*/ 205154 w 323850"/>
                  <a:gd name="connsiteY9" fmla="*/ 1016976 h 1242646"/>
                  <a:gd name="connsiteX10" fmla="*/ 205154 w 323850"/>
                  <a:gd name="connsiteY10" fmla="*/ 965688 h 1242646"/>
                  <a:gd name="connsiteX11" fmla="*/ 29308 w 323850"/>
                  <a:gd name="connsiteY11" fmla="*/ 902676 h 1242646"/>
                  <a:gd name="connsiteX12" fmla="*/ 29308 w 323850"/>
                  <a:gd name="connsiteY12" fmla="*/ 842596 h 1242646"/>
                  <a:gd name="connsiteX13" fmla="*/ 205154 w 323850"/>
                  <a:gd name="connsiteY13" fmla="*/ 772257 h 1242646"/>
                  <a:gd name="connsiteX14" fmla="*/ 199292 w 323850"/>
                  <a:gd name="connsiteY14" fmla="*/ 720969 h 1242646"/>
                  <a:gd name="connsiteX15" fmla="*/ 20515 w 323850"/>
                  <a:gd name="connsiteY15" fmla="*/ 650630 h 1242646"/>
                  <a:gd name="connsiteX16" fmla="*/ 19050 w 323850"/>
                  <a:gd name="connsiteY16" fmla="*/ 593480 h 1242646"/>
                  <a:gd name="connsiteX17" fmla="*/ 191965 w 323850"/>
                  <a:gd name="connsiteY17" fmla="*/ 520211 h 1242646"/>
                  <a:gd name="connsiteX18" fmla="*/ 194896 w 323850"/>
                  <a:gd name="connsiteY18" fmla="*/ 474784 h 1242646"/>
                  <a:gd name="connsiteX19" fmla="*/ 11723 w 323850"/>
                  <a:gd name="connsiteY19" fmla="*/ 410307 h 1242646"/>
                  <a:gd name="connsiteX20" fmla="*/ 14654 w 323850"/>
                  <a:gd name="connsiteY20" fmla="*/ 353157 h 1242646"/>
                  <a:gd name="connsiteX21" fmla="*/ 183173 w 323850"/>
                  <a:gd name="connsiteY21" fmla="*/ 281353 h 1242646"/>
                  <a:gd name="connsiteX22" fmla="*/ 178777 w 323850"/>
                  <a:gd name="connsiteY22" fmla="*/ 225669 h 1242646"/>
                  <a:gd name="connsiteX23" fmla="*/ 2931 w 323850"/>
                  <a:gd name="connsiteY23" fmla="*/ 161192 h 1242646"/>
                  <a:gd name="connsiteX24" fmla="*/ 0 w 323850"/>
                  <a:gd name="connsiteY24" fmla="*/ 105507 h 12426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323850" h="1242646">
                    <a:moveTo>
                      <a:pt x="0" y="105507"/>
                    </a:moveTo>
                    <a:lnTo>
                      <a:pt x="177311" y="35169"/>
                    </a:lnTo>
                    <a:lnTo>
                      <a:pt x="174381" y="13188"/>
                    </a:lnTo>
                    <a:lnTo>
                      <a:pt x="279888" y="0"/>
                    </a:lnTo>
                    <a:lnTo>
                      <a:pt x="323850" y="1239715"/>
                    </a:lnTo>
                    <a:lnTo>
                      <a:pt x="224204" y="1242646"/>
                    </a:lnTo>
                    <a:lnTo>
                      <a:pt x="219808" y="1211873"/>
                    </a:lnTo>
                    <a:lnTo>
                      <a:pt x="38100" y="1151792"/>
                    </a:lnTo>
                    <a:lnTo>
                      <a:pt x="41031" y="1090246"/>
                    </a:lnTo>
                    <a:lnTo>
                      <a:pt x="205154" y="1016976"/>
                    </a:lnTo>
                    <a:lnTo>
                      <a:pt x="205154" y="965688"/>
                    </a:lnTo>
                    <a:lnTo>
                      <a:pt x="29308" y="902676"/>
                    </a:lnTo>
                    <a:lnTo>
                      <a:pt x="29308" y="842596"/>
                    </a:lnTo>
                    <a:lnTo>
                      <a:pt x="205154" y="772257"/>
                    </a:lnTo>
                    <a:lnTo>
                      <a:pt x="199292" y="720969"/>
                    </a:lnTo>
                    <a:lnTo>
                      <a:pt x="20515" y="650630"/>
                    </a:lnTo>
                    <a:cubicBezTo>
                      <a:pt x="20027" y="631580"/>
                      <a:pt x="19538" y="612530"/>
                      <a:pt x="19050" y="593480"/>
                    </a:cubicBezTo>
                    <a:lnTo>
                      <a:pt x="191965" y="520211"/>
                    </a:lnTo>
                    <a:lnTo>
                      <a:pt x="194896" y="474784"/>
                    </a:lnTo>
                    <a:lnTo>
                      <a:pt x="11723" y="410307"/>
                    </a:lnTo>
                    <a:lnTo>
                      <a:pt x="14654" y="353157"/>
                    </a:lnTo>
                    <a:lnTo>
                      <a:pt x="183173" y="281353"/>
                    </a:lnTo>
                    <a:lnTo>
                      <a:pt x="178777" y="225669"/>
                    </a:lnTo>
                    <a:lnTo>
                      <a:pt x="2931" y="161192"/>
                    </a:lnTo>
                    <a:cubicBezTo>
                      <a:pt x="2442" y="141165"/>
                      <a:pt x="6350" y="121138"/>
                      <a:pt x="0" y="105507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6" name="Freeform 34">
                <a:extLst>
                  <a:ext uri="{FF2B5EF4-FFF2-40B4-BE49-F238E27FC236}">
                    <a16:creationId xmlns:a16="http://schemas.microsoft.com/office/drawing/2014/main" id="{12AA2ABF-07E2-C182-DED0-4F43AD354B30}"/>
                  </a:ext>
                </a:extLst>
              </xdr:cNvPr>
              <xdr:cNvSpPr/>
            </xdr:nvSpPr>
            <xdr:spPr>
              <a:xfrm rot="19315365">
                <a:off x="8032446" y="3072880"/>
                <a:ext cx="709395" cy="1420300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7" name="Freeform 35">
                <a:extLst>
                  <a:ext uri="{FF2B5EF4-FFF2-40B4-BE49-F238E27FC236}">
                    <a16:creationId xmlns:a16="http://schemas.microsoft.com/office/drawing/2014/main" id="{20C509A6-4044-A99B-101E-2ED92A8CDD16}"/>
                  </a:ext>
                </a:extLst>
              </xdr:cNvPr>
              <xdr:cNvSpPr/>
            </xdr:nvSpPr>
            <xdr:spPr>
              <a:xfrm rot="21465783">
                <a:off x="3615467" y="3444869"/>
                <a:ext cx="5648606" cy="2672174"/>
              </a:xfrm>
              <a:custGeom>
                <a:avLst/>
                <a:gdLst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2540 w 1767840"/>
                  <a:gd name="connsiteY2" fmla="*/ 720090 h 807720"/>
                  <a:gd name="connsiteX3" fmla="*/ 1394460 w 1767840"/>
                  <a:gd name="connsiteY3" fmla="*/ 693420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3672 w 1767840"/>
                  <a:gd name="connsiteY2" fmla="*/ 691077 h 807720"/>
                  <a:gd name="connsiteX3" fmla="*/ 1394460 w 1767840"/>
                  <a:gd name="connsiteY3" fmla="*/ 693420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3672 w 1767840"/>
                  <a:gd name="connsiteY2" fmla="*/ 691077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20090 w 1767840"/>
                  <a:gd name="connsiteY1" fmla="*/ 426720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761791 w 1767840"/>
                  <a:gd name="connsiteY1" fmla="*/ 413833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  <a:gd name="connsiteX0" fmla="*/ 26670 w 1767840"/>
                  <a:gd name="connsiteY0" fmla="*/ 0 h 807720"/>
                  <a:gd name="connsiteX1" fmla="*/ 842711 w 1767840"/>
                  <a:gd name="connsiteY1" fmla="*/ 449426 h 807720"/>
                  <a:gd name="connsiteX2" fmla="*/ 1272942 w 1767840"/>
                  <a:gd name="connsiteY2" fmla="*/ 709128 h 807720"/>
                  <a:gd name="connsiteX3" fmla="*/ 1396536 w 1767840"/>
                  <a:gd name="connsiteY3" fmla="*/ 640237 h 807720"/>
                  <a:gd name="connsiteX4" fmla="*/ 1360170 w 1767840"/>
                  <a:gd name="connsiteY4" fmla="*/ 510540 h 807720"/>
                  <a:gd name="connsiteX5" fmla="*/ 1398270 w 1767840"/>
                  <a:gd name="connsiteY5" fmla="*/ 121920 h 807720"/>
                  <a:gd name="connsiteX6" fmla="*/ 1543050 w 1767840"/>
                  <a:gd name="connsiteY6" fmla="*/ 201930 h 807720"/>
                  <a:gd name="connsiteX7" fmla="*/ 1767840 w 1767840"/>
                  <a:gd name="connsiteY7" fmla="*/ 579120 h 807720"/>
                  <a:gd name="connsiteX8" fmla="*/ 1741170 w 1767840"/>
                  <a:gd name="connsiteY8" fmla="*/ 617220 h 807720"/>
                  <a:gd name="connsiteX9" fmla="*/ 1508760 w 1767840"/>
                  <a:gd name="connsiteY9" fmla="*/ 739140 h 807720"/>
                  <a:gd name="connsiteX10" fmla="*/ 1268730 w 1767840"/>
                  <a:gd name="connsiteY10" fmla="*/ 807720 h 807720"/>
                  <a:gd name="connsiteX11" fmla="*/ 693420 w 1767840"/>
                  <a:gd name="connsiteY11" fmla="*/ 502920 h 807720"/>
                  <a:gd name="connsiteX12" fmla="*/ 198120 w 1767840"/>
                  <a:gd name="connsiteY12" fmla="*/ 182880 h 807720"/>
                  <a:gd name="connsiteX13" fmla="*/ 0 w 1767840"/>
                  <a:gd name="connsiteY13" fmla="*/ 57150 h 807720"/>
                  <a:gd name="connsiteX14" fmla="*/ 26670 w 1767840"/>
                  <a:gd name="connsiteY14" fmla="*/ 0 h 8077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</a:cxnLst>
                <a:rect l="l" t="t" r="r" b="b"/>
                <a:pathLst>
                  <a:path w="1767840" h="807720">
                    <a:moveTo>
                      <a:pt x="26670" y="0"/>
                    </a:moveTo>
                    <a:lnTo>
                      <a:pt x="842711" y="449426"/>
                    </a:lnTo>
                    <a:lnTo>
                      <a:pt x="1272942" y="709128"/>
                    </a:lnTo>
                    <a:lnTo>
                      <a:pt x="1396536" y="640237"/>
                    </a:lnTo>
                    <a:lnTo>
                      <a:pt x="1360170" y="510540"/>
                    </a:lnTo>
                    <a:lnTo>
                      <a:pt x="1398270" y="121920"/>
                    </a:lnTo>
                    <a:lnTo>
                      <a:pt x="1543050" y="201930"/>
                    </a:lnTo>
                    <a:lnTo>
                      <a:pt x="1767840" y="579120"/>
                    </a:lnTo>
                    <a:lnTo>
                      <a:pt x="1741170" y="617220"/>
                    </a:lnTo>
                    <a:lnTo>
                      <a:pt x="1508760" y="739140"/>
                    </a:lnTo>
                    <a:lnTo>
                      <a:pt x="1268730" y="807720"/>
                    </a:lnTo>
                    <a:lnTo>
                      <a:pt x="693420" y="502920"/>
                    </a:lnTo>
                    <a:lnTo>
                      <a:pt x="198120" y="182880"/>
                    </a:lnTo>
                    <a:lnTo>
                      <a:pt x="0" y="57150"/>
                    </a:lnTo>
                    <a:lnTo>
                      <a:pt x="26670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8" name="Freeform 36">
                <a:extLst>
                  <a:ext uri="{FF2B5EF4-FFF2-40B4-BE49-F238E27FC236}">
                    <a16:creationId xmlns:a16="http://schemas.microsoft.com/office/drawing/2014/main" id="{7AB7C13D-C9A6-3DAA-8293-6B4FB649355C}"/>
                  </a:ext>
                </a:extLst>
              </xdr:cNvPr>
              <xdr:cNvSpPr/>
            </xdr:nvSpPr>
            <xdr:spPr>
              <a:xfrm rot="18860344">
                <a:off x="7639683" y="2375218"/>
                <a:ext cx="709394" cy="1420302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39" name="Freeform 37">
                <a:extLst>
                  <a:ext uri="{FF2B5EF4-FFF2-40B4-BE49-F238E27FC236}">
                    <a16:creationId xmlns:a16="http://schemas.microsoft.com/office/drawing/2014/main" id="{0A77DBC8-54C6-7FED-37D2-C389FFFCA79E}"/>
                  </a:ext>
                </a:extLst>
              </xdr:cNvPr>
              <xdr:cNvSpPr/>
            </xdr:nvSpPr>
            <xdr:spPr>
              <a:xfrm rot="21465783">
                <a:off x="2184897" y="2206638"/>
                <a:ext cx="1717759" cy="2440296"/>
              </a:xfrm>
              <a:custGeom>
                <a:avLst/>
                <a:gdLst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3810 w 708660"/>
                  <a:gd name="connsiteY0" fmla="*/ 0 h 659130"/>
                  <a:gd name="connsiteX1" fmla="*/ 251460 w 708660"/>
                  <a:gd name="connsiteY1" fmla="*/ 64770 h 659130"/>
                  <a:gd name="connsiteX2" fmla="*/ 590550 w 708660"/>
                  <a:gd name="connsiteY2" fmla="*/ 259080 h 659130"/>
                  <a:gd name="connsiteX3" fmla="*/ 704850 w 708660"/>
                  <a:gd name="connsiteY3" fmla="*/ 270510 h 659130"/>
                  <a:gd name="connsiteX4" fmla="*/ 708660 w 708660"/>
                  <a:gd name="connsiteY4" fmla="*/ 480060 h 659130"/>
                  <a:gd name="connsiteX5" fmla="*/ 422910 w 708660"/>
                  <a:gd name="connsiteY5" fmla="*/ 499110 h 659130"/>
                  <a:gd name="connsiteX6" fmla="*/ 198120 w 708660"/>
                  <a:gd name="connsiteY6" fmla="*/ 617220 h 659130"/>
                  <a:gd name="connsiteX7" fmla="*/ 38100 w 708660"/>
                  <a:gd name="connsiteY7" fmla="*/ 659130 h 659130"/>
                  <a:gd name="connsiteX8" fmla="*/ 7620 w 708660"/>
                  <a:gd name="connsiteY8" fmla="*/ 426720 h 659130"/>
                  <a:gd name="connsiteX9" fmla="*/ 83820 w 708660"/>
                  <a:gd name="connsiteY9" fmla="*/ 396240 h 659130"/>
                  <a:gd name="connsiteX10" fmla="*/ 0 w 708660"/>
                  <a:gd name="connsiteY10" fmla="*/ 327660 h 659130"/>
                  <a:gd name="connsiteX11" fmla="*/ 102870 w 708660"/>
                  <a:gd name="connsiteY11" fmla="*/ 270510 h 659130"/>
                  <a:gd name="connsiteX12" fmla="*/ 26670 w 708660"/>
                  <a:gd name="connsiteY12" fmla="*/ 205740 h 659130"/>
                  <a:gd name="connsiteX13" fmla="*/ 118110 w 708660"/>
                  <a:gd name="connsiteY13" fmla="*/ 156210 h 659130"/>
                  <a:gd name="connsiteX14" fmla="*/ 19050 w 708660"/>
                  <a:gd name="connsiteY14" fmla="*/ 83820 h 659130"/>
                  <a:gd name="connsiteX15" fmla="*/ 99060 w 708660"/>
                  <a:gd name="connsiteY15" fmla="*/ 68580 h 659130"/>
                  <a:gd name="connsiteX16" fmla="*/ 3810 w 708660"/>
                  <a:gd name="connsiteY16" fmla="*/ 0 h 659130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26670 w 708660"/>
                  <a:gd name="connsiteY12" fmla="*/ 154808 h 608198"/>
                  <a:gd name="connsiteX13" fmla="*/ 118110 w 708660"/>
                  <a:gd name="connsiteY13" fmla="*/ 105278 h 608198"/>
                  <a:gd name="connsiteX14" fmla="*/ 19050 w 708660"/>
                  <a:gd name="connsiteY14" fmla="*/ 32888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26670 w 708660"/>
                  <a:gd name="connsiteY12" fmla="*/ 154808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102870 w 708660"/>
                  <a:gd name="connsiteY11" fmla="*/ 219578 h 608198"/>
                  <a:gd name="connsiteX12" fmla="*/ 113473 w 708660"/>
                  <a:gd name="connsiteY12" fmla="*/ 164402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9060 w 708660"/>
                  <a:gd name="connsiteY0" fmla="*/ 17648 h 608198"/>
                  <a:gd name="connsiteX1" fmla="*/ 251460 w 708660"/>
                  <a:gd name="connsiteY1" fmla="*/ 13838 h 608198"/>
                  <a:gd name="connsiteX2" fmla="*/ 590550 w 708660"/>
                  <a:gd name="connsiteY2" fmla="*/ 208148 h 608198"/>
                  <a:gd name="connsiteX3" fmla="*/ 704850 w 708660"/>
                  <a:gd name="connsiteY3" fmla="*/ 219578 h 608198"/>
                  <a:gd name="connsiteX4" fmla="*/ 708660 w 708660"/>
                  <a:gd name="connsiteY4" fmla="*/ 429128 h 608198"/>
                  <a:gd name="connsiteX5" fmla="*/ 422910 w 708660"/>
                  <a:gd name="connsiteY5" fmla="*/ 448178 h 608198"/>
                  <a:gd name="connsiteX6" fmla="*/ 198120 w 708660"/>
                  <a:gd name="connsiteY6" fmla="*/ 566288 h 608198"/>
                  <a:gd name="connsiteX7" fmla="*/ 38100 w 708660"/>
                  <a:gd name="connsiteY7" fmla="*/ 608198 h 608198"/>
                  <a:gd name="connsiteX8" fmla="*/ 7620 w 708660"/>
                  <a:gd name="connsiteY8" fmla="*/ 375788 h 608198"/>
                  <a:gd name="connsiteX9" fmla="*/ 83820 w 708660"/>
                  <a:gd name="connsiteY9" fmla="*/ 345308 h 608198"/>
                  <a:gd name="connsiteX10" fmla="*/ 0 w 708660"/>
                  <a:gd name="connsiteY10" fmla="*/ 276728 h 608198"/>
                  <a:gd name="connsiteX11" fmla="*/ 249333 w 708660"/>
                  <a:gd name="connsiteY11" fmla="*/ 223006 h 608198"/>
                  <a:gd name="connsiteX12" fmla="*/ 113473 w 708660"/>
                  <a:gd name="connsiteY12" fmla="*/ 164402 h 608198"/>
                  <a:gd name="connsiteX13" fmla="*/ 118110 w 708660"/>
                  <a:gd name="connsiteY13" fmla="*/ 105278 h 608198"/>
                  <a:gd name="connsiteX14" fmla="*/ 159231 w 708660"/>
                  <a:gd name="connsiteY14" fmla="*/ 52564 h 608198"/>
                  <a:gd name="connsiteX15" fmla="*/ 99060 w 70866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82593 w 701040"/>
                  <a:gd name="connsiteY10" fmla="*/ 298139 h 608198"/>
                  <a:gd name="connsiteX11" fmla="*/ 241713 w 701040"/>
                  <a:gd name="connsiteY11" fmla="*/ 223006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82593 w 701040"/>
                  <a:gd name="connsiteY10" fmla="*/ 298139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76200 w 701040"/>
                  <a:gd name="connsiteY9" fmla="*/ 345308 h 608198"/>
                  <a:gd name="connsiteX10" fmla="*/ 123296 w 701040"/>
                  <a:gd name="connsiteY10" fmla="*/ 296084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91440 w 701040"/>
                  <a:gd name="connsiteY0" fmla="*/ 17648 h 608198"/>
                  <a:gd name="connsiteX1" fmla="*/ 243840 w 701040"/>
                  <a:gd name="connsiteY1" fmla="*/ 13838 h 608198"/>
                  <a:gd name="connsiteX2" fmla="*/ 582930 w 701040"/>
                  <a:gd name="connsiteY2" fmla="*/ 208148 h 608198"/>
                  <a:gd name="connsiteX3" fmla="*/ 697230 w 701040"/>
                  <a:gd name="connsiteY3" fmla="*/ 219578 h 608198"/>
                  <a:gd name="connsiteX4" fmla="*/ 701040 w 701040"/>
                  <a:gd name="connsiteY4" fmla="*/ 429128 h 608198"/>
                  <a:gd name="connsiteX5" fmla="*/ 415290 w 701040"/>
                  <a:gd name="connsiteY5" fmla="*/ 448178 h 608198"/>
                  <a:gd name="connsiteX6" fmla="*/ 190500 w 701040"/>
                  <a:gd name="connsiteY6" fmla="*/ 566288 h 608198"/>
                  <a:gd name="connsiteX7" fmla="*/ 30480 w 701040"/>
                  <a:gd name="connsiteY7" fmla="*/ 608198 h 608198"/>
                  <a:gd name="connsiteX8" fmla="*/ 0 w 701040"/>
                  <a:gd name="connsiteY8" fmla="*/ 375788 h 608198"/>
                  <a:gd name="connsiteX9" fmla="*/ 111451 w 701040"/>
                  <a:gd name="connsiteY9" fmla="*/ 387691 h 608198"/>
                  <a:gd name="connsiteX10" fmla="*/ 123296 w 701040"/>
                  <a:gd name="connsiteY10" fmla="*/ 296084 h 608198"/>
                  <a:gd name="connsiteX11" fmla="*/ 140273 w 701040"/>
                  <a:gd name="connsiteY11" fmla="*/ 250774 h 608198"/>
                  <a:gd name="connsiteX12" fmla="*/ 105853 w 701040"/>
                  <a:gd name="connsiteY12" fmla="*/ 164402 h 608198"/>
                  <a:gd name="connsiteX13" fmla="*/ 110490 w 701040"/>
                  <a:gd name="connsiteY13" fmla="*/ 105278 h 608198"/>
                  <a:gd name="connsiteX14" fmla="*/ 151611 w 701040"/>
                  <a:gd name="connsiteY14" fmla="*/ 52564 h 608198"/>
                  <a:gd name="connsiteX15" fmla="*/ 91440 w 701040"/>
                  <a:gd name="connsiteY15" fmla="*/ 17648 h 608198"/>
                  <a:gd name="connsiteX0" fmla="*/ 60960 w 670560"/>
                  <a:gd name="connsiteY0" fmla="*/ 17648 h 608198"/>
                  <a:gd name="connsiteX1" fmla="*/ 213360 w 670560"/>
                  <a:gd name="connsiteY1" fmla="*/ 13838 h 608198"/>
                  <a:gd name="connsiteX2" fmla="*/ 552450 w 670560"/>
                  <a:gd name="connsiteY2" fmla="*/ 208148 h 608198"/>
                  <a:gd name="connsiteX3" fmla="*/ 666750 w 670560"/>
                  <a:gd name="connsiteY3" fmla="*/ 219578 h 608198"/>
                  <a:gd name="connsiteX4" fmla="*/ 670560 w 670560"/>
                  <a:gd name="connsiteY4" fmla="*/ 429128 h 608198"/>
                  <a:gd name="connsiteX5" fmla="*/ 384810 w 670560"/>
                  <a:gd name="connsiteY5" fmla="*/ 448178 h 608198"/>
                  <a:gd name="connsiteX6" fmla="*/ 160020 w 670560"/>
                  <a:gd name="connsiteY6" fmla="*/ 566288 h 608198"/>
                  <a:gd name="connsiteX7" fmla="*/ 0 w 670560"/>
                  <a:gd name="connsiteY7" fmla="*/ 608198 h 608198"/>
                  <a:gd name="connsiteX8" fmla="*/ 76070 w 670560"/>
                  <a:gd name="connsiteY8" fmla="*/ 484856 h 608198"/>
                  <a:gd name="connsiteX9" fmla="*/ 80971 w 670560"/>
                  <a:gd name="connsiteY9" fmla="*/ 387691 h 608198"/>
                  <a:gd name="connsiteX10" fmla="*/ 92816 w 670560"/>
                  <a:gd name="connsiteY10" fmla="*/ 296084 h 608198"/>
                  <a:gd name="connsiteX11" fmla="*/ 109793 w 670560"/>
                  <a:gd name="connsiteY11" fmla="*/ 250774 h 608198"/>
                  <a:gd name="connsiteX12" fmla="*/ 75373 w 670560"/>
                  <a:gd name="connsiteY12" fmla="*/ 164402 h 608198"/>
                  <a:gd name="connsiteX13" fmla="*/ 80010 w 670560"/>
                  <a:gd name="connsiteY13" fmla="*/ 105278 h 608198"/>
                  <a:gd name="connsiteX14" fmla="*/ 121131 w 670560"/>
                  <a:gd name="connsiteY14" fmla="*/ 52564 h 608198"/>
                  <a:gd name="connsiteX15" fmla="*/ 60960 w 670560"/>
                  <a:gd name="connsiteY15" fmla="*/ 17648 h 608198"/>
                  <a:gd name="connsiteX0" fmla="*/ 11377 w 620977"/>
                  <a:gd name="connsiteY0" fmla="*/ 17648 h 566288"/>
                  <a:gd name="connsiteX1" fmla="*/ 163777 w 620977"/>
                  <a:gd name="connsiteY1" fmla="*/ 13838 h 566288"/>
                  <a:gd name="connsiteX2" fmla="*/ 502867 w 620977"/>
                  <a:gd name="connsiteY2" fmla="*/ 208148 h 566288"/>
                  <a:gd name="connsiteX3" fmla="*/ 617167 w 620977"/>
                  <a:gd name="connsiteY3" fmla="*/ 219578 h 566288"/>
                  <a:gd name="connsiteX4" fmla="*/ 620977 w 620977"/>
                  <a:gd name="connsiteY4" fmla="*/ 429128 h 566288"/>
                  <a:gd name="connsiteX5" fmla="*/ 335227 w 620977"/>
                  <a:gd name="connsiteY5" fmla="*/ 448178 h 566288"/>
                  <a:gd name="connsiteX6" fmla="*/ 110437 w 620977"/>
                  <a:gd name="connsiteY6" fmla="*/ 566288 h 566288"/>
                  <a:gd name="connsiteX7" fmla="*/ 0 w 620977"/>
                  <a:gd name="connsiteY7" fmla="*/ 535825 h 566288"/>
                  <a:gd name="connsiteX8" fmla="*/ 26487 w 620977"/>
                  <a:gd name="connsiteY8" fmla="*/ 484856 h 566288"/>
                  <a:gd name="connsiteX9" fmla="*/ 31388 w 620977"/>
                  <a:gd name="connsiteY9" fmla="*/ 387691 h 566288"/>
                  <a:gd name="connsiteX10" fmla="*/ 43233 w 620977"/>
                  <a:gd name="connsiteY10" fmla="*/ 296084 h 566288"/>
                  <a:gd name="connsiteX11" fmla="*/ 60210 w 620977"/>
                  <a:gd name="connsiteY11" fmla="*/ 250774 h 566288"/>
                  <a:gd name="connsiteX12" fmla="*/ 25790 w 620977"/>
                  <a:gd name="connsiteY12" fmla="*/ 164402 h 566288"/>
                  <a:gd name="connsiteX13" fmla="*/ 30427 w 620977"/>
                  <a:gd name="connsiteY13" fmla="*/ 105278 h 566288"/>
                  <a:gd name="connsiteX14" fmla="*/ 71548 w 620977"/>
                  <a:gd name="connsiteY14" fmla="*/ 52564 h 566288"/>
                  <a:gd name="connsiteX15" fmla="*/ 11377 w 620977"/>
                  <a:gd name="connsiteY15" fmla="*/ 17648 h 566288"/>
                  <a:gd name="connsiteX0" fmla="*/ 11377 w 620977"/>
                  <a:gd name="connsiteY0" fmla="*/ 17648 h 587057"/>
                  <a:gd name="connsiteX1" fmla="*/ 163777 w 620977"/>
                  <a:gd name="connsiteY1" fmla="*/ 13838 h 587057"/>
                  <a:gd name="connsiteX2" fmla="*/ 502867 w 620977"/>
                  <a:gd name="connsiteY2" fmla="*/ 208148 h 587057"/>
                  <a:gd name="connsiteX3" fmla="*/ 617167 w 620977"/>
                  <a:gd name="connsiteY3" fmla="*/ 219578 h 587057"/>
                  <a:gd name="connsiteX4" fmla="*/ 620977 w 620977"/>
                  <a:gd name="connsiteY4" fmla="*/ 429128 h 587057"/>
                  <a:gd name="connsiteX5" fmla="*/ 335227 w 620977"/>
                  <a:gd name="connsiteY5" fmla="*/ 448178 h 587057"/>
                  <a:gd name="connsiteX6" fmla="*/ 44567 w 620977"/>
                  <a:gd name="connsiteY6" fmla="*/ 587057 h 587057"/>
                  <a:gd name="connsiteX7" fmla="*/ 0 w 620977"/>
                  <a:gd name="connsiteY7" fmla="*/ 535825 h 587057"/>
                  <a:gd name="connsiteX8" fmla="*/ 26487 w 620977"/>
                  <a:gd name="connsiteY8" fmla="*/ 484856 h 587057"/>
                  <a:gd name="connsiteX9" fmla="*/ 31388 w 620977"/>
                  <a:gd name="connsiteY9" fmla="*/ 387691 h 587057"/>
                  <a:gd name="connsiteX10" fmla="*/ 43233 w 620977"/>
                  <a:gd name="connsiteY10" fmla="*/ 296084 h 587057"/>
                  <a:gd name="connsiteX11" fmla="*/ 60210 w 620977"/>
                  <a:gd name="connsiteY11" fmla="*/ 250774 h 587057"/>
                  <a:gd name="connsiteX12" fmla="*/ 25790 w 620977"/>
                  <a:gd name="connsiteY12" fmla="*/ 164402 h 587057"/>
                  <a:gd name="connsiteX13" fmla="*/ 30427 w 620977"/>
                  <a:gd name="connsiteY13" fmla="*/ 105278 h 587057"/>
                  <a:gd name="connsiteX14" fmla="*/ 71548 w 620977"/>
                  <a:gd name="connsiteY14" fmla="*/ 52564 h 587057"/>
                  <a:gd name="connsiteX15" fmla="*/ 11377 w 620977"/>
                  <a:gd name="connsiteY15" fmla="*/ 17648 h 587057"/>
                  <a:gd name="connsiteX0" fmla="*/ 11377 w 620977"/>
                  <a:gd name="connsiteY0" fmla="*/ 17648 h 624766"/>
                  <a:gd name="connsiteX1" fmla="*/ 163777 w 620977"/>
                  <a:gd name="connsiteY1" fmla="*/ 13838 h 624766"/>
                  <a:gd name="connsiteX2" fmla="*/ 502867 w 620977"/>
                  <a:gd name="connsiteY2" fmla="*/ 208148 h 624766"/>
                  <a:gd name="connsiteX3" fmla="*/ 617167 w 620977"/>
                  <a:gd name="connsiteY3" fmla="*/ 219578 h 624766"/>
                  <a:gd name="connsiteX4" fmla="*/ 620977 w 620977"/>
                  <a:gd name="connsiteY4" fmla="*/ 429128 h 624766"/>
                  <a:gd name="connsiteX5" fmla="*/ 335227 w 620977"/>
                  <a:gd name="connsiteY5" fmla="*/ 448178 h 624766"/>
                  <a:gd name="connsiteX6" fmla="*/ 87448 w 620977"/>
                  <a:gd name="connsiteY6" fmla="*/ 624766 h 624766"/>
                  <a:gd name="connsiteX7" fmla="*/ 0 w 620977"/>
                  <a:gd name="connsiteY7" fmla="*/ 535825 h 624766"/>
                  <a:gd name="connsiteX8" fmla="*/ 26487 w 620977"/>
                  <a:gd name="connsiteY8" fmla="*/ 484856 h 624766"/>
                  <a:gd name="connsiteX9" fmla="*/ 31388 w 620977"/>
                  <a:gd name="connsiteY9" fmla="*/ 387691 h 624766"/>
                  <a:gd name="connsiteX10" fmla="*/ 43233 w 620977"/>
                  <a:gd name="connsiteY10" fmla="*/ 296084 h 624766"/>
                  <a:gd name="connsiteX11" fmla="*/ 60210 w 620977"/>
                  <a:gd name="connsiteY11" fmla="*/ 250774 h 624766"/>
                  <a:gd name="connsiteX12" fmla="*/ 25790 w 620977"/>
                  <a:gd name="connsiteY12" fmla="*/ 164402 h 624766"/>
                  <a:gd name="connsiteX13" fmla="*/ 30427 w 620977"/>
                  <a:gd name="connsiteY13" fmla="*/ 105278 h 624766"/>
                  <a:gd name="connsiteX14" fmla="*/ 71548 w 620977"/>
                  <a:gd name="connsiteY14" fmla="*/ 52564 h 624766"/>
                  <a:gd name="connsiteX15" fmla="*/ 11377 w 620977"/>
                  <a:gd name="connsiteY15" fmla="*/ 17648 h 624766"/>
                  <a:gd name="connsiteX0" fmla="*/ 28518 w 620977"/>
                  <a:gd name="connsiteY0" fmla="*/ 334 h 659546"/>
                  <a:gd name="connsiteX1" fmla="*/ 163777 w 620977"/>
                  <a:gd name="connsiteY1" fmla="*/ 48618 h 659546"/>
                  <a:gd name="connsiteX2" fmla="*/ 502867 w 620977"/>
                  <a:gd name="connsiteY2" fmla="*/ 242928 h 659546"/>
                  <a:gd name="connsiteX3" fmla="*/ 617167 w 620977"/>
                  <a:gd name="connsiteY3" fmla="*/ 254358 h 659546"/>
                  <a:gd name="connsiteX4" fmla="*/ 620977 w 620977"/>
                  <a:gd name="connsiteY4" fmla="*/ 463908 h 659546"/>
                  <a:gd name="connsiteX5" fmla="*/ 335227 w 620977"/>
                  <a:gd name="connsiteY5" fmla="*/ 482958 h 659546"/>
                  <a:gd name="connsiteX6" fmla="*/ 87448 w 620977"/>
                  <a:gd name="connsiteY6" fmla="*/ 659546 h 659546"/>
                  <a:gd name="connsiteX7" fmla="*/ 0 w 620977"/>
                  <a:gd name="connsiteY7" fmla="*/ 570605 h 659546"/>
                  <a:gd name="connsiteX8" fmla="*/ 26487 w 620977"/>
                  <a:gd name="connsiteY8" fmla="*/ 519636 h 659546"/>
                  <a:gd name="connsiteX9" fmla="*/ 31388 w 620977"/>
                  <a:gd name="connsiteY9" fmla="*/ 422471 h 659546"/>
                  <a:gd name="connsiteX10" fmla="*/ 43233 w 620977"/>
                  <a:gd name="connsiteY10" fmla="*/ 330864 h 659546"/>
                  <a:gd name="connsiteX11" fmla="*/ 60210 w 620977"/>
                  <a:gd name="connsiteY11" fmla="*/ 285554 h 659546"/>
                  <a:gd name="connsiteX12" fmla="*/ 25790 w 620977"/>
                  <a:gd name="connsiteY12" fmla="*/ 199182 h 659546"/>
                  <a:gd name="connsiteX13" fmla="*/ 30427 w 620977"/>
                  <a:gd name="connsiteY13" fmla="*/ 140058 h 659546"/>
                  <a:gd name="connsiteX14" fmla="*/ 71548 w 620977"/>
                  <a:gd name="connsiteY14" fmla="*/ 87344 h 659546"/>
                  <a:gd name="connsiteX15" fmla="*/ 28518 w 620977"/>
                  <a:gd name="connsiteY15" fmla="*/ 334 h 659546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02867 w 620977"/>
                  <a:gd name="connsiteY2" fmla="*/ 268121 h 684739"/>
                  <a:gd name="connsiteX3" fmla="*/ 617167 w 620977"/>
                  <a:gd name="connsiteY3" fmla="*/ 279551 h 684739"/>
                  <a:gd name="connsiteX4" fmla="*/ 620977 w 620977"/>
                  <a:gd name="connsiteY4" fmla="*/ 489101 h 684739"/>
                  <a:gd name="connsiteX5" fmla="*/ 335227 w 620977"/>
                  <a:gd name="connsiteY5" fmla="*/ 508151 h 684739"/>
                  <a:gd name="connsiteX6" fmla="*/ 87448 w 620977"/>
                  <a:gd name="connsiteY6" fmla="*/ 684739 h 684739"/>
                  <a:gd name="connsiteX7" fmla="*/ 0 w 620977"/>
                  <a:gd name="connsiteY7" fmla="*/ 595798 h 684739"/>
                  <a:gd name="connsiteX8" fmla="*/ 26487 w 620977"/>
                  <a:gd name="connsiteY8" fmla="*/ 544829 h 684739"/>
                  <a:gd name="connsiteX9" fmla="*/ 31388 w 620977"/>
                  <a:gd name="connsiteY9" fmla="*/ 447664 h 684739"/>
                  <a:gd name="connsiteX10" fmla="*/ 43233 w 620977"/>
                  <a:gd name="connsiteY10" fmla="*/ 356057 h 684739"/>
                  <a:gd name="connsiteX11" fmla="*/ 60210 w 620977"/>
                  <a:gd name="connsiteY11" fmla="*/ 310747 h 684739"/>
                  <a:gd name="connsiteX12" fmla="*/ 25790 w 620977"/>
                  <a:gd name="connsiteY12" fmla="*/ 224375 h 684739"/>
                  <a:gd name="connsiteX13" fmla="*/ 30427 w 620977"/>
                  <a:gd name="connsiteY13" fmla="*/ 165251 h 684739"/>
                  <a:gd name="connsiteX14" fmla="*/ 71548 w 620977"/>
                  <a:gd name="connsiteY14" fmla="*/ 112537 h 684739"/>
                  <a:gd name="connsiteX15" fmla="*/ 28518 w 620977"/>
                  <a:gd name="connsiteY15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617167 w 620977"/>
                  <a:gd name="connsiteY2" fmla="*/ 279551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7 w 620977"/>
                  <a:gd name="connsiteY4" fmla="*/ 508151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35226 w 620977"/>
                  <a:gd name="connsiteY4" fmla="*/ 508150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410943 w 620977"/>
                  <a:gd name="connsiteY4" fmla="*/ 486340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0977"/>
                  <a:gd name="connsiteY0" fmla="*/ 25527 h 684739"/>
                  <a:gd name="connsiteX1" fmla="*/ 82995 w 620977"/>
                  <a:gd name="connsiteY1" fmla="*/ 11738 h 684739"/>
                  <a:gd name="connsiteX2" fmla="*/ 581811 w 620977"/>
                  <a:gd name="connsiteY2" fmla="*/ 278325 h 684739"/>
                  <a:gd name="connsiteX3" fmla="*/ 620977 w 620977"/>
                  <a:gd name="connsiteY3" fmla="*/ 489101 h 684739"/>
                  <a:gd name="connsiteX4" fmla="*/ 355945 w 620977"/>
                  <a:gd name="connsiteY4" fmla="*/ 484434 h 684739"/>
                  <a:gd name="connsiteX5" fmla="*/ 87448 w 620977"/>
                  <a:gd name="connsiteY5" fmla="*/ 684739 h 684739"/>
                  <a:gd name="connsiteX6" fmla="*/ 0 w 620977"/>
                  <a:gd name="connsiteY6" fmla="*/ 595798 h 684739"/>
                  <a:gd name="connsiteX7" fmla="*/ 26487 w 620977"/>
                  <a:gd name="connsiteY7" fmla="*/ 544829 h 684739"/>
                  <a:gd name="connsiteX8" fmla="*/ 31388 w 620977"/>
                  <a:gd name="connsiteY8" fmla="*/ 447664 h 684739"/>
                  <a:gd name="connsiteX9" fmla="*/ 43233 w 620977"/>
                  <a:gd name="connsiteY9" fmla="*/ 356057 h 684739"/>
                  <a:gd name="connsiteX10" fmla="*/ 60210 w 620977"/>
                  <a:gd name="connsiteY10" fmla="*/ 310747 h 684739"/>
                  <a:gd name="connsiteX11" fmla="*/ 25790 w 620977"/>
                  <a:gd name="connsiteY11" fmla="*/ 224375 h 684739"/>
                  <a:gd name="connsiteX12" fmla="*/ 30427 w 620977"/>
                  <a:gd name="connsiteY12" fmla="*/ 165251 h 684739"/>
                  <a:gd name="connsiteX13" fmla="*/ 71548 w 620977"/>
                  <a:gd name="connsiteY13" fmla="*/ 112537 h 684739"/>
                  <a:gd name="connsiteX14" fmla="*/ 28518 w 620977"/>
                  <a:gd name="connsiteY14" fmla="*/ 25527 h 684739"/>
                  <a:gd name="connsiteX0" fmla="*/ 28518 w 629909"/>
                  <a:gd name="connsiteY0" fmla="*/ 25527 h 684739"/>
                  <a:gd name="connsiteX1" fmla="*/ 82995 w 629909"/>
                  <a:gd name="connsiteY1" fmla="*/ 11738 h 684739"/>
                  <a:gd name="connsiteX2" fmla="*/ 581811 w 629909"/>
                  <a:gd name="connsiteY2" fmla="*/ 278325 h 684739"/>
                  <a:gd name="connsiteX3" fmla="*/ 629910 w 629909"/>
                  <a:gd name="connsiteY3" fmla="*/ 464977 h 684739"/>
                  <a:gd name="connsiteX4" fmla="*/ 355945 w 629909"/>
                  <a:gd name="connsiteY4" fmla="*/ 484434 h 684739"/>
                  <a:gd name="connsiteX5" fmla="*/ 87448 w 629909"/>
                  <a:gd name="connsiteY5" fmla="*/ 684739 h 684739"/>
                  <a:gd name="connsiteX6" fmla="*/ 0 w 629909"/>
                  <a:gd name="connsiteY6" fmla="*/ 595798 h 684739"/>
                  <a:gd name="connsiteX7" fmla="*/ 26487 w 629909"/>
                  <a:gd name="connsiteY7" fmla="*/ 544829 h 684739"/>
                  <a:gd name="connsiteX8" fmla="*/ 31388 w 629909"/>
                  <a:gd name="connsiteY8" fmla="*/ 447664 h 684739"/>
                  <a:gd name="connsiteX9" fmla="*/ 43233 w 629909"/>
                  <a:gd name="connsiteY9" fmla="*/ 356057 h 684739"/>
                  <a:gd name="connsiteX10" fmla="*/ 60210 w 629909"/>
                  <a:gd name="connsiteY10" fmla="*/ 310747 h 684739"/>
                  <a:gd name="connsiteX11" fmla="*/ 25790 w 629909"/>
                  <a:gd name="connsiteY11" fmla="*/ 224375 h 684739"/>
                  <a:gd name="connsiteX12" fmla="*/ 30427 w 629909"/>
                  <a:gd name="connsiteY12" fmla="*/ 165251 h 684739"/>
                  <a:gd name="connsiteX13" fmla="*/ 71548 w 629909"/>
                  <a:gd name="connsiteY13" fmla="*/ 112537 h 684739"/>
                  <a:gd name="connsiteX14" fmla="*/ 28518 w 629909"/>
                  <a:gd name="connsiteY14" fmla="*/ 25527 h 684739"/>
                  <a:gd name="connsiteX0" fmla="*/ 28518 w 629909"/>
                  <a:gd name="connsiteY0" fmla="*/ 62122 h 721334"/>
                  <a:gd name="connsiteX1" fmla="*/ 104481 w 629909"/>
                  <a:gd name="connsiteY1" fmla="*/ 7189 h 721334"/>
                  <a:gd name="connsiteX2" fmla="*/ 581811 w 629909"/>
                  <a:gd name="connsiteY2" fmla="*/ 314920 h 721334"/>
                  <a:gd name="connsiteX3" fmla="*/ 629910 w 629909"/>
                  <a:gd name="connsiteY3" fmla="*/ 501572 h 721334"/>
                  <a:gd name="connsiteX4" fmla="*/ 355945 w 629909"/>
                  <a:gd name="connsiteY4" fmla="*/ 521029 h 721334"/>
                  <a:gd name="connsiteX5" fmla="*/ 87448 w 629909"/>
                  <a:gd name="connsiteY5" fmla="*/ 721334 h 721334"/>
                  <a:gd name="connsiteX6" fmla="*/ 0 w 629909"/>
                  <a:gd name="connsiteY6" fmla="*/ 632393 h 721334"/>
                  <a:gd name="connsiteX7" fmla="*/ 26487 w 629909"/>
                  <a:gd name="connsiteY7" fmla="*/ 581424 h 721334"/>
                  <a:gd name="connsiteX8" fmla="*/ 31388 w 629909"/>
                  <a:gd name="connsiteY8" fmla="*/ 484259 h 721334"/>
                  <a:gd name="connsiteX9" fmla="*/ 43233 w 629909"/>
                  <a:gd name="connsiteY9" fmla="*/ 392652 h 721334"/>
                  <a:gd name="connsiteX10" fmla="*/ 60210 w 629909"/>
                  <a:gd name="connsiteY10" fmla="*/ 347342 h 721334"/>
                  <a:gd name="connsiteX11" fmla="*/ 25790 w 629909"/>
                  <a:gd name="connsiteY11" fmla="*/ 260970 h 721334"/>
                  <a:gd name="connsiteX12" fmla="*/ 30427 w 629909"/>
                  <a:gd name="connsiteY12" fmla="*/ 201846 h 721334"/>
                  <a:gd name="connsiteX13" fmla="*/ 71548 w 629909"/>
                  <a:gd name="connsiteY13" fmla="*/ 149132 h 721334"/>
                  <a:gd name="connsiteX14" fmla="*/ 28518 w 629909"/>
                  <a:gd name="connsiteY14" fmla="*/ 62122 h 721334"/>
                  <a:gd name="connsiteX0" fmla="*/ 28518 w 629909"/>
                  <a:gd name="connsiteY0" fmla="*/ 48653 h 707865"/>
                  <a:gd name="connsiteX1" fmla="*/ 123510 w 629909"/>
                  <a:gd name="connsiteY1" fmla="*/ 8342 h 707865"/>
                  <a:gd name="connsiteX2" fmla="*/ 581811 w 629909"/>
                  <a:gd name="connsiteY2" fmla="*/ 301451 h 707865"/>
                  <a:gd name="connsiteX3" fmla="*/ 629910 w 629909"/>
                  <a:gd name="connsiteY3" fmla="*/ 488103 h 707865"/>
                  <a:gd name="connsiteX4" fmla="*/ 355945 w 629909"/>
                  <a:gd name="connsiteY4" fmla="*/ 507560 h 707865"/>
                  <a:gd name="connsiteX5" fmla="*/ 87448 w 629909"/>
                  <a:gd name="connsiteY5" fmla="*/ 707865 h 707865"/>
                  <a:gd name="connsiteX6" fmla="*/ 0 w 629909"/>
                  <a:gd name="connsiteY6" fmla="*/ 618924 h 707865"/>
                  <a:gd name="connsiteX7" fmla="*/ 26487 w 629909"/>
                  <a:gd name="connsiteY7" fmla="*/ 567955 h 707865"/>
                  <a:gd name="connsiteX8" fmla="*/ 31388 w 629909"/>
                  <a:gd name="connsiteY8" fmla="*/ 470790 h 707865"/>
                  <a:gd name="connsiteX9" fmla="*/ 43233 w 629909"/>
                  <a:gd name="connsiteY9" fmla="*/ 379183 h 707865"/>
                  <a:gd name="connsiteX10" fmla="*/ 60210 w 629909"/>
                  <a:gd name="connsiteY10" fmla="*/ 333873 h 707865"/>
                  <a:gd name="connsiteX11" fmla="*/ 25790 w 629909"/>
                  <a:gd name="connsiteY11" fmla="*/ 247501 h 707865"/>
                  <a:gd name="connsiteX12" fmla="*/ 30427 w 629909"/>
                  <a:gd name="connsiteY12" fmla="*/ 188377 h 707865"/>
                  <a:gd name="connsiteX13" fmla="*/ 71548 w 629909"/>
                  <a:gd name="connsiteY13" fmla="*/ 135663 h 707865"/>
                  <a:gd name="connsiteX14" fmla="*/ 28518 w 629909"/>
                  <a:gd name="connsiteY14" fmla="*/ 48653 h 707865"/>
                  <a:gd name="connsiteX0" fmla="*/ 28518 w 629909"/>
                  <a:gd name="connsiteY0" fmla="*/ 40311 h 699523"/>
                  <a:gd name="connsiteX1" fmla="*/ 123510 w 629909"/>
                  <a:gd name="connsiteY1" fmla="*/ 0 h 699523"/>
                  <a:gd name="connsiteX2" fmla="*/ 581811 w 629909"/>
                  <a:gd name="connsiteY2" fmla="*/ 293109 h 699523"/>
                  <a:gd name="connsiteX3" fmla="*/ 629910 w 629909"/>
                  <a:gd name="connsiteY3" fmla="*/ 479761 h 699523"/>
                  <a:gd name="connsiteX4" fmla="*/ 355945 w 629909"/>
                  <a:gd name="connsiteY4" fmla="*/ 499218 h 699523"/>
                  <a:gd name="connsiteX5" fmla="*/ 87448 w 629909"/>
                  <a:gd name="connsiteY5" fmla="*/ 699523 h 699523"/>
                  <a:gd name="connsiteX6" fmla="*/ 0 w 629909"/>
                  <a:gd name="connsiteY6" fmla="*/ 610582 h 699523"/>
                  <a:gd name="connsiteX7" fmla="*/ 26487 w 629909"/>
                  <a:gd name="connsiteY7" fmla="*/ 559613 h 699523"/>
                  <a:gd name="connsiteX8" fmla="*/ 31388 w 629909"/>
                  <a:gd name="connsiteY8" fmla="*/ 462448 h 699523"/>
                  <a:gd name="connsiteX9" fmla="*/ 43233 w 629909"/>
                  <a:gd name="connsiteY9" fmla="*/ 370841 h 699523"/>
                  <a:gd name="connsiteX10" fmla="*/ 60210 w 629909"/>
                  <a:gd name="connsiteY10" fmla="*/ 325531 h 699523"/>
                  <a:gd name="connsiteX11" fmla="*/ 25790 w 629909"/>
                  <a:gd name="connsiteY11" fmla="*/ 239159 h 699523"/>
                  <a:gd name="connsiteX12" fmla="*/ 30427 w 629909"/>
                  <a:gd name="connsiteY12" fmla="*/ 180035 h 699523"/>
                  <a:gd name="connsiteX13" fmla="*/ 71548 w 629909"/>
                  <a:gd name="connsiteY13" fmla="*/ 127321 h 699523"/>
                  <a:gd name="connsiteX14" fmla="*/ 28518 w 629909"/>
                  <a:gd name="connsiteY14" fmla="*/ 40311 h 699523"/>
                  <a:gd name="connsiteX0" fmla="*/ 28518 w 629909"/>
                  <a:gd name="connsiteY0" fmla="*/ 61360 h 720572"/>
                  <a:gd name="connsiteX1" fmla="*/ 120503 w 629909"/>
                  <a:gd name="connsiteY1" fmla="*/ 0 h 720572"/>
                  <a:gd name="connsiteX2" fmla="*/ 581811 w 629909"/>
                  <a:gd name="connsiteY2" fmla="*/ 314158 h 720572"/>
                  <a:gd name="connsiteX3" fmla="*/ 629910 w 629909"/>
                  <a:gd name="connsiteY3" fmla="*/ 500810 h 720572"/>
                  <a:gd name="connsiteX4" fmla="*/ 355945 w 629909"/>
                  <a:gd name="connsiteY4" fmla="*/ 520267 h 720572"/>
                  <a:gd name="connsiteX5" fmla="*/ 87448 w 629909"/>
                  <a:gd name="connsiteY5" fmla="*/ 720572 h 720572"/>
                  <a:gd name="connsiteX6" fmla="*/ 0 w 629909"/>
                  <a:gd name="connsiteY6" fmla="*/ 631631 h 720572"/>
                  <a:gd name="connsiteX7" fmla="*/ 26487 w 629909"/>
                  <a:gd name="connsiteY7" fmla="*/ 580662 h 720572"/>
                  <a:gd name="connsiteX8" fmla="*/ 31388 w 629909"/>
                  <a:gd name="connsiteY8" fmla="*/ 483497 h 720572"/>
                  <a:gd name="connsiteX9" fmla="*/ 43233 w 629909"/>
                  <a:gd name="connsiteY9" fmla="*/ 391890 h 720572"/>
                  <a:gd name="connsiteX10" fmla="*/ 60210 w 629909"/>
                  <a:gd name="connsiteY10" fmla="*/ 346580 h 720572"/>
                  <a:gd name="connsiteX11" fmla="*/ 25790 w 629909"/>
                  <a:gd name="connsiteY11" fmla="*/ 260208 h 720572"/>
                  <a:gd name="connsiteX12" fmla="*/ 30427 w 629909"/>
                  <a:gd name="connsiteY12" fmla="*/ 201084 h 720572"/>
                  <a:gd name="connsiteX13" fmla="*/ 71548 w 629909"/>
                  <a:gd name="connsiteY13" fmla="*/ 148370 h 720572"/>
                  <a:gd name="connsiteX14" fmla="*/ 28518 w 629909"/>
                  <a:gd name="connsiteY14" fmla="*/ 61360 h 720572"/>
                  <a:gd name="connsiteX0" fmla="*/ 28518 w 629910"/>
                  <a:gd name="connsiteY0" fmla="*/ 61360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74985 w 629910"/>
                  <a:gd name="connsiteY12" fmla="*/ 211758 h 720572"/>
                  <a:gd name="connsiteX13" fmla="*/ 71548 w 629910"/>
                  <a:gd name="connsiteY13" fmla="*/ 148370 h 720572"/>
                  <a:gd name="connsiteX14" fmla="*/ 28518 w 629910"/>
                  <a:gd name="connsiteY14" fmla="*/ 61360 h 720572"/>
                  <a:gd name="connsiteX0" fmla="*/ 28518 w 629910"/>
                  <a:gd name="connsiteY0" fmla="*/ 61360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71548 w 629910"/>
                  <a:gd name="connsiteY13" fmla="*/ 148370 h 720572"/>
                  <a:gd name="connsiteX14" fmla="*/ 28518 w 629910"/>
                  <a:gd name="connsiteY14" fmla="*/ 61360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71548 w 629910"/>
                  <a:gd name="connsiteY13" fmla="*/ 148370 h 720572"/>
                  <a:gd name="connsiteX14" fmla="*/ 67218 w 629910"/>
                  <a:gd name="connsiteY14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25790 w 629910"/>
                  <a:gd name="connsiteY11" fmla="*/ 260208 h 720572"/>
                  <a:gd name="connsiteX12" fmla="*/ 118107 w 629910"/>
                  <a:gd name="connsiteY12" fmla="*/ 198458 h 720572"/>
                  <a:gd name="connsiteX13" fmla="*/ 67218 w 629910"/>
                  <a:gd name="connsiteY13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60210 w 629910"/>
                  <a:gd name="connsiteY10" fmla="*/ 346580 h 720572"/>
                  <a:gd name="connsiteX11" fmla="*/ 118107 w 629910"/>
                  <a:gd name="connsiteY11" fmla="*/ 198458 h 720572"/>
                  <a:gd name="connsiteX12" fmla="*/ 67218 w 629910"/>
                  <a:gd name="connsiteY12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43233 w 629910"/>
                  <a:gd name="connsiteY9" fmla="*/ 391890 h 720572"/>
                  <a:gd name="connsiteX10" fmla="*/ 118107 w 629910"/>
                  <a:gd name="connsiteY10" fmla="*/ 198458 h 720572"/>
                  <a:gd name="connsiteX11" fmla="*/ 67218 w 629910"/>
                  <a:gd name="connsiteY11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118107 w 629910"/>
                  <a:gd name="connsiteY9" fmla="*/ 198458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31388 w 629910"/>
                  <a:gd name="connsiteY8" fmla="*/ 483497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26487 w 629910"/>
                  <a:gd name="connsiteY7" fmla="*/ 580662 h 720572"/>
                  <a:gd name="connsiteX8" fmla="*/ 65996 w 629910"/>
                  <a:gd name="connsiteY8" fmla="*/ 484696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7218 w 629910"/>
                  <a:gd name="connsiteY0" fmla="*/ 73221 h 720572"/>
                  <a:gd name="connsiteX1" fmla="*/ 120503 w 629910"/>
                  <a:gd name="connsiteY1" fmla="*/ 0 h 720572"/>
                  <a:gd name="connsiteX2" fmla="*/ 581811 w 629910"/>
                  <a:gd name="connsiteY2" fmla="*/ 314158 h 720572"/>
                  <a:gd name="connsiteX3" fmla="*/ 629910 w 629910"/>
                  <a:gd name="connsiteY3" fmla="*/ 500810 h 720572"/>
                  <a:gd name="connsiteX4" fmla="*/ 355945 w 629910"/>
                  <a:gd name="connsiteY4" fmla="*/ 520267 h 720572"/>
                  <a:gd name="connsiteX5" fmla="*/ 87448 w 629910"/>
                  <a:gd name="connsiteY5" fmla="*/ 720572 h 720572"/>
                  <a:gd name="connsiteX6" fmla="*/ 0 w 629910"/>
                  <a:gd name="connsiteY6" fmla="*/ 631631 h 720572"/>
                  <a:gd name="connsiteX7" fmla="*/ 85778 w 629910"/>
                  <a:gd name="connsiteY7" fmla="*/ 601329 h 720572"/>
                  <a:gd name="connsiteX8" fmla="*/ 65996 w 629910"/>
                  <a:gd name="connsiteY8" fmla="*/ 484696 h 720572"/>
                  <a:gd name="connsiteX9" fmla="*/ 83969 w 629910"/>
                  <a:gd name="connsiteY9" fmla="*/ 228025 h 720572"/>
                  <a:gd name="connsiteX10" fmla="*/ 67218 w 629910"/>
                  <a:gd name="connsiteY10" fmla="*/ 73221 h 720572"/>
                  <a:gd name="connsiteX0" fmla="*/ 6590 w 569282"/>
                  <a:gd name="connsiteY0" fmla="*/ 73221 h 720572"/>
                  <a:gd name="connsiteX1" fmla="*/ 59875 w 569282"/>
                  <a:gd name="connsiteY1" fmla="*/ 0 h 720572"/>
                  <a:gd name="connsiteX2" fmla="*/ 521183 w 569282"/>
                  <a:gd name="connsiteY2" fmla="*/ 314158 h 720572"/>
                  <a:gd name="connsiteX3" fmla="*/ 569282 w 569282"/>
                  <a:gd name="connsiteY3" fmla="*/ 500810 h 720572"/>
                  <a:gd name="connsiteX4" fmla="*/ 295317 w 569282"/>
                  <a:gd name="connsiteY4" fmla="*/ 520267 h 720572"/>
                  <a:gd name="connsiteX5" fmla="*/ 26820 w 569282"/>
                  <a:gd name="connsiteY5" fmla="*/ 720572 h 720572"/>
                  <a:gd name="connsiteX6" fmla="*/ 0 w 569282"/>
                  <a:gd name="connsiteY6" fmla="*/ 642633 h 720572"/>
                  <a:gd name="connsiteX7" fmla="*/ 25150 w 569282"/>
                  <a:gd name="connsiteY7" fmla="*/ 601329 h 720572"/>
                  <a:gd name="connsiteX8" fmla="*/ 5368 w 569282"/>
                  <a:gd name="connsiteY8" fmla="*/ 484696 h 720572"/>
                  <a:gd name="connsiteX9" fmla="*/ 23341 w 569282"/>
                  <a:gd name="connsiteY9" fmla="*/ 228025 h 720572"/>
                  <a:gd name="connsiteX10" fmla="*/ 6590 w 569282"/>
                  <a:gd name="connsiteY10" fmla="*/ 73221 h 720572"/>
                  <a:gd name="connsiteX0" fmla="*/ 6590 w 569282"/>
                  <a:gd name="connsiteY0" fmla="*/ 73221 h 720572"/>
                  <a:gd name="connsiteX1" fmla="*/ 59875 w 569282"/>
                  <a:gd name="connsiteY1" fmla="*/ 0 h 720572"/>
                  <a:gd name="connsiteX2" fmla="*/ 521183 w 569282"/>
                  <a:gd name="connsiteY2" fmla="*/ 314158 h 720572"/>
                  <a:gd name="connsiteX3" fmla="*/ 569282 w 569282"/>
                  <a:gd name="connsiteY3" fmla="*/ 500810 h 720572"/>
                  <a:gd name="connsiteX4" fmla="*/ 295317 w 569282"/>
                  <a:gd name="connsiteY4" fmla="*/ 520267 h 720572"/>
                  <a:gd name="connsiteX5" fmla="*/ 26820 w 569282"/>
                  <a:gd name="connsiteY5" fmla="*/ 720572 h 720572"/>
                  <a:gd name="connsiteX6" fmla="*/ 0 w 569282"/>
                  <a:gd name="connsiteY6" fmla="*/ 642633 h 720572"/>
                  <a:gd name="connsiteX7" fmla="*/ 25150 w 569282"/>
                  <a:gd name="connsiteY7" fmla="*/ 601329 h 720572"/>
                  <a:gd name="connsiteX8" fmla="*/ 23341 w 569282"/>
                  <a:gd name="connsiteY8" fmla="*/ 228025 h 720572"/>
                  <a:gd name="connsiteX9" fmla="*/ 6590 w 569282"/>
                  <a:gd name="connsiteY9" fmla="*/ 73221 h 720572"/>
                  <a:gd name="connsiteX0" fmla="*/ 0 w 562692"/>
                  <a:gd name="connsiteY0" fmla="*/ 73221 h 720572"/>
                  <a:gd name="connsiteX1" fmla="*/ 53285 w 562692"/>
                  <a:gd name="connsiteY1" fmla="*/ 0 h 720572"/>
                  <a:gd name="connsiteX2" fmla="*/ 514593 w 562692"/>
                  <a:gd name="connsiteY2" fmla="*/ 314158 h 720572"/>
                  <a:gd name="connsiteX3" fmla="*/ 562692 w 562692"/>
                  <a:gd name="connsiteY3" fmla="*/ 500810 h 720572"/>
                  <a:gd name="connsiteX4" fmla="*/ 288727 w 562692"/>
                  <a:gd name="connsiteY4" fmla="*/ 520267 h 720572"/>
                  <a:gd name="connsiteX5" fmla="*/ 20230 w 562692"/>
                  <a:gd name="connsiteY5" fmla="*/ 720572 h 720572"/>
                  <a:gd name="connsiteX6" fmla="*/ 16676 w 562692"/>
                  <a:gd name="connsiteY6" fmla="*/ 632110 h 720572"/>
                  <a:gd name="connsiteX7" fmla="*/ 18560 w 562692"/>
                  <a:gd name="connsiteY7" fmla="*/ 601329 h 720572"/>
                  <a:gd name="connsiteX8" fmla="*/ 16751 w 562692"/>
                  <a:gd name="connsiteY8" fmla="*/ 228025 h 720572"/>
                  <a:gd name="connsiteX9" fmla="*/ 0 w 562692"/>
                  <a:gd name="connsiteY9" fmla="*/ 73221 h 720572"/>
                  <a:gd name="connsiteX0" fmla="*/ 1191 w 563883"/>
                  <a:gd name="connsiteY0" fmla="*/ 73221 h 720572"/>
                  <a:gd name="connsiteX1" fmla="*/ 54476 w 563883"/>
                  <a:gd name="connsiteY1" fmla="*/ 0 h 720572"/>
                  <a:gd name="connsiteX2" fmla="*/ 515784 w 563883"/>
                  <a:gd name="connsiteY2" fmla="*/ 314158 h 720572"/>
                  <a:gd name="connsiteX3" fmla="*/ 563883 w 563883"/>
                  <a:gd name="connsiteY3" fmla="*/ 500810 h 720572"/>
                  <a:gd name="connsiteX4" fmla="*/ 289918 w 563883"/>
                  <a:gd name="connsiteY4" fmla="*/ 520267 h 720572"/>
                  <a:gd name="connsiteX5" fmla="*/ 21421 w 563883"/>
                  <a:gd name="connsiteY5" fmla="*/ 720572 h 720572"/>
                  <a:gd name="connsiteX6" fmla="*/ 0 w 563883"/>
                  <a:gd name="connsiteY6" fmla="*/ 685709 h 720572"/>
                  <a:gd name="connsiteX7" fmla="*/ 19751 w 563883"/>
                  <a:gd name="connsiteY7" fmla="*/ 601329 h 720572"/>
                  <a:gd name="connsiteX8" fmla="*/ 17942 w 563883"/>
                  <a:gd name="connsiteY8" fmla="*/ 228025 h 720572"/>
                  <a:gd name="connsiteX9" fmla="*/ 1191 w 563883"/>
                  <a:gd name="connsiteY9" fmla="*/ 73221 h 720572"/>
                  <a:gd name="connsiteX0" fmla="*/ 2329 w 565021"/>
                  <a:gd name="connsiteY0" fmla="*/ 73221 h 720572"/>
                  <a:gd name="connsiteX1" fmla="*/ 55614 w 565021"/>
                  <a:gd name="connsiteY1" fmla="*/ 0 h 720572"/>
                  <a:gd name="connsiteX2" fmla="*/ 516922 w 565021"/>
                  <a:gd name="connsiteY2" fmla="*/ 314158 h 720572"/>
                  <a:gd name="connsiteX3" fmla="*/ 565021 w 565021"/>
                  <a:gd name="connsiteY3" fmla="*/ 500810 h 720572"/>
                  <a:gd name="connsiteX4" fmla="*/ 291056 w 565021"/>
                  <a:gd name="connsiteY4" fmla="*/ 520267 h 720572"/>
                  <a:gd name="connsiteX5" fmla="*/ 22559 w 565021"/>
                  <a:gd name="connsiteY5" fmla="*/ 720572 h 720572"/>
                  <a:gd name="connsiteX6" fmla="*/ 0 w 565021"/>
                  <a:gd name="connsiteY6" fmla="*/ 711564 h 720572"/>
                  <a:gd name="connsiteX7" fmla="*/ 20889 w 565021"/>
                  <a:gd name="connsiteY7" fmla="*/ 601329 h 720572"/>
                  <a:gd name="connsiteX8" fmla="*/ 19080 w 565021"/>
                  <a:gd name="connsiteY8" fmla="*/ 228025 h 720572"/>
                  <a:gd name="connsiteX9" fmla="*/ 2329 w 565021"/>
                  <a:gd name="connsiteY9" fmla="*/ 73221 h 720572"/>
                  <a:gd name="connsiteX0" fmla="*/ 2329 w 565021"/>
                  <a:gd name="connsiteY0" fmla="*/ 73221 h 720572"/>
                  <a:gd name="connsiteX1" fmla="*/ 55614 w 565021"/>
                  <a:gd name="connsiteY1" fmla="*/ 0 h 720572"/>
                  <a:gd name="connsiteX2" fmla="*/ 516922 w 565021"/>
                  <a:gd name="connsiteY2" fmla="*/ 314158 h 720572"/>
                  <a:gd name="connsiteX3" fmla="*/ 565021 w 565021"/>
                  <a:gd name="connsiteY3" fmla="*/ 500810 h 720572"/>
                  <a:gd name="connsiteX4" fmla="*/ 291056 w 565021"/>
                  <a:gd name="connsiteY4" fmla="*/ 520267 h 720572"/>
                  <a:gd name="connsiteX5" fmla="*/ 22559 w 565021"/>
                  <a:gd name="connsiteY5" fmla="*/ 720572 h 720572"/>
                  <a:gd name="connsiteX6" fmla="*/ 0 w 565021"/>
                  <a:gd name="connsiteY6" fmla="*/ 711564 h 720572"/>
                  <a:gd name="connsiteX7" fmla="*/ 4311 w 565021"/>
                  <a:gd name="connsiteY7" fmla="*/ 667111 h 720572"/>
                  <a:gd name="connsiteX8" fmla="*/ 19080 w 565021"/>
                  <a:gd name="connsiteY8" fmla="*/ 228025 h 720572"/>
                  <a:gd name="connsiteX9" fmla="*/ 2329 w 565021"/>
                  <a:gd name="connsiteY9" fmla="*/ 73221 h 720572"/>
                  <a:gd name="connsiteX0" fmla="*/ 2329 w 565021"/>
                  <a:gd name="connsiteY0" fmla="*/ 73221 h 712126"/>
                  <a:gd name="connsiteX1" fmla="*/ 55614 w 565021"/>
                  <a:gd name="connsiteY1" fmla="*/ 0 h 712126"/>
                  <a:gd name="connsiteX2" fmla="*/ 516922 w 565021"/>
                  <a:gd name="connsiteY2" fmla="*/ 314158 h 712126"/>
                  <a:gd name="connsiteX3" fmla="*/ 565021 w 565021"/>
                  <a:gd name="connsiteY3" fmla="*/ 500810 h 712126"/>
                  <a:gd name="connsiteX4" fmla="*/ 291056 w 565021"/>
                  <a:gd name="connsiteY4" fmla="*/ 520267 h 712126"/>
                  <a:gd name="connsiteX5" fmla="*/ 35700 w 565021"/>
                  <a:gd name="connsiteY5" fmla="*/ 712126 h 712126"/>
                  <a:gd name="connsiteX6" fmla="*/ 0 w 565021"/>
                  <a:gd name="connsiteY6" fmla="*/ 711564 h 712126"/>
                  <a:gd name="connsiteX7" fmla="*/ 4311 w 565021"/>
                  <a:gd name="connsiteY7" fmla="*/ 667111 h 712126"/>
                  <a:gd name="connsiteX8" fmla="*/ 19080 w 565021"/>
                  <a:gd name="connsiteY8" fmla="*/ 228025 h 712126"/>
                  <a:gd name="connsiteX9" fmla="*/ 2329 w 565021"/>
                  <a:gd name="connsiteY9" fmla="*/ 73221 h 71212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65021" h="712126">
                    <a:moveTo>
                      <a:pt x="2329" y="73221"/>
                    </a:moveTo>
                    <a:cubicBezTo>
                      <a:pt x="41064" y="70046"/>
                      <a:pt x="-28448" y="17044"/>
                      <a:pt x="55614" y="0"/>
                    </a:cubicBezTo>
                    <a:lnTo>
                      <a:pt x="516922" y="314158"/>
                    </a:lnTo>
                    <a:cubicBezTo>
                      <a:pt x="563246" y="343683"/>
                      <a:pt x="551966" y="430551"/>
                      <a:pt x="565021" y="500810"/>
                    </a:cubicBezTo>
                    <a:lnTo>
                      <a:pt x="291056" y="520267"/>
                    </a:lnTo>
                    <a:lnTo>
                      <a:pt x="35700" y="712126"/>
                    </a:lnTo>
                    <a:lnTo>
                      <a:pt x="0" y="711564"/>
                    </a:lnTo>
                    <a:lnTo>
                      <a:pt x="4311" y="667111"/>
                    </a:lnTo>
                    <a:lnTo>
                      <a:pt x="19080" y="228025"/>
                    </a:lnTo>
                    <a:lnTo>
                      <a:pt x="2329" y="73221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40" name="Freeform 38">
                <a:extLst>
                  <a:ext uri="{FF2B5EF4-FFF2-40B4-BE49-F238E27FC236}">
                    <a16:creationId xmlns:a16="http://schemas.microsoft.com/office/drawing/2014/main" id="{141E0CC5-4416-2AC3-1DCE-043BD57964A1}"/>
                  </a:ext>
                </a:extLst>
              </xdr:cNvPr>
              <xdr:cNvSpPr/>
            </xdr:nvSpPr>
            <xdr:spPr>
              <a:xfrm rot="21465783">
                <a:off x="3482754" y="2223476"/>
                <a:ext cx="1522089" cy="1285855"/>
              </a:xfrm>
              <a:custGeom>
                <a:avLst/>
                <a:gdLst>
                  <a:gd name="connsiteX0" fmla="*/ 0 w 147320"/>
                  <a:gd name="connsiteY0" fmla="*/ 66040 h 116840"/>
                  <a:gd name="connsiteX1" fmla="*/ 116840 w 147320"/>
                  <a:gd name="connsiteY1" fmla="*/ 0 h 116840"/>
                  <a:gd name="connsiteX2" fmla="*/ 147320 w 147320"/>
                  <a:gd name="connsiteY2" fmla="*/ 50800 h 116840"/>
                  <a:gd name="connsiteX3" fmla="*/ 60960 w 147320"/>
                  <a:gd name="connsiteY3" fmla="*/ 116840 h 116840"/>
                  <a:gd name="connsiteX4" fmla="*/ 0 w 147320"/>
                  <a:gd name="connsiteY4" fmla="*/ 66040 h 116840"/>
                  <a:gd name="connsiteX0" fmla="*/ 0 w 406400"/>
                  <a:gd name="connsiteY0" fmla="*/ 320040 h 370840"/>
                  <a:gd name="connsiteX1" fmla="*/ 406400 w 406400"/>
                  <a:gd name="connsiteY1" fmla="*/ 0 h 370840"/>
                  <a:gd name="connsiteX2" fmla="*/ 147320 w 406400"/>
                  <a:gd name="connsiteY2" fmla="*/ 304800 h 370840"/>
                  <a:gd name="connsiteX3" fmla="*/ 60960 w 406400"/>
                  <a:gd name="connsiteY3" fmla="*/ 370840 h 370840"/>
                  <a:gd name="connsiteX4" fmla="*/ 0 w 406400"/>
                  <a:gd name="connsiteY4" fmla="*/ 320040 h 370840"/>
                  <a:gd name="connsiteX0" fmla="*/ 0 w 406400"/>
                  <a:gd name="connsiteY0" fmla="*/ 320040 h 370840"/>
                  <a:gd name="connsiteX1" fmla="*/ 406400 w 406400"/>
                  <a:gd name="connsiteY1" fmla="*/ 0 h 370840"/>
                  <a:gd name="connsiteX2" fmla="*/ 370840 w 406400"/>
                  <a:gd name="connsiteY2" fmla="*/ 106680 h 370840"/>
                  <a:gd name="connsiteX3" fmla="*/ 60960 w 406400"/>
                  <a:gd name="connsiteY3" fmla="*/ 370840 h 370840"/>
                  <a:gd name="connsiteX4" fmla="*/ 0 w 406400"/>
                  <a:gd name="connsiteY4" fmla="*/ 320040 h 370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406400" h="370840">
                    <a:moveTo>
                      <a:pt x="0" y="320040"/>
                    </a:moveTo>
                    <a:lnTo>
                      <a:pt x="406400" y="0"/>
                    </a:lnTo>
                    <a:lnTo>
                      <a:pt x="370840" y="106680"/>
                    </a:lnTo>
                    <a:lnTo>
                      <a:pt x="60960" y="370840"/>
                    </a:lnTo>
                    <a:lnTo>
                      <a:pt x="0" y="32004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41" name="Rectangle 40">
                <a:extLst>
                  <a:ext uri="{FF2B5EF4-FFF2-40B4-BE49-F238E27FC236}">
                    <a16:creationId xmlns:a16="http://schemas.microsoft.com/office/drawing/2014/main" id="{1A213EB3-8026-E14B-46D1-5F06223A880B}"/>
                  </a:ext>
                </a:extLst>
              </xdr:cNvPr>
              <xdr:cNvSpPr/>
            </xdr:nvSpPr>
            <xdr:spPr>
              <a:xfrm>
                <a:off x="3964298" y="1140248"/>
                <a:ext cx="1020637" cy="173500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42" name="Rectangle 41">
                <a:extLst>
                  <a:ext uri="{FF2B5EF4-FFF2-40B4-BE49-F238E27FC236}">
                    <a16:creationId xmlns:a16="http://schemas.microsoft.com/office/drawing/2014/main" id="{8BDDEA55-145B-5623-FD78-0F53647C8A9A}"/>
                  </a:ext>
                </a:extLst>
              </xdr:cNvPr>
              <xdr:cNvSpPr/>
            </xdr:nvSpPr>
            <xdr:spPr>
              <a:xfrm rot="18050764">
                <a:off x="4391840" y="2356835"/>
                <a:ext cx="538270" cy="849631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43" name="Freeform 41">
                <a:extLst>
                  <a:ext uri="{FF2B5EF4-FFF2-40B4-BE49-F238E27FC236}">
                    <a16:creationId xmlns:a16="http://schemas.microsoft.com/office/drawing/2014/main" id="{4B7BBB2A-F0D2-DC78-1577-A80CCF79C0AC}"/>
                  </a:ext>
                </a:extLst>
              </xdr:cNvPr>
              <xdr:cNvSpPr/>
            </xdr:nvSpPr>
            <xdr:spPr>
              <a:xfrm rot="21465783">
                <a:off x="4894567" y="1140166"/>
                <a:ext cx="755737" cy="3123865"/>
              </a:xfrm>
              <a:custGeom>
                <a:avLst/>
                <a:gdLst>
                  <a:gd name="connsiteX0" fmla="*/ 0 w 218440"/>
                  <a:gd name="connsiteY0" fmla="*/ 0 h 721360"/>
                  <a:gd name="connsiteX1" fmla="*/ 157480 w 218440"/>
                  <a:gd name="connsiteY1" fmla="*/ 106680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18440"/>
                  <a:gd name="connsiteY0" fmla="*/ 0 h 721360"/>
                  <a:gd name="connsiteX1" fmla="*/ 167640 w 218440"/>
                  <a:gd name="connsiteY1" fmla="*/ 81280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18440"/>
                  <a:gd name="connsiteY0" fmla="*/ 0 h 721360"/>
                  <a:gd name="connsiteX1" fmla="*/ 177800 w 218440"/>
                  <a:gd name="connsiteY1" fmla="*/ 139988 h 721360"/>
                  <a:gd name="connsiteX2" fmla="*/ 218440 w 218440"/>
                  <a:gd name="connsiteY2" fmla="*/ 548640 h 721360"/>
                  <a:gd name="connsiteX3" fmla="*/ 147320 w 218440"/>
                  <a:gd name="connsiteY3" fmla="*/ 614680 h 721360"/>
                  <a:gd name="connsiteX4" fmla="*/ 15240 w 218440"/>
                  <a:gd name="connsiteY4" fmla="*/ 721360 h 721360"/>
                  <a:gd name="connsiteX5" fmla="*/ 0 w 218440"/>
                  <a:gd name="connsiteY5" fmla="*/ 0 h 721360"/>
                  <a:gd name="connsiteX0" fmla="*/ 0 w 233680"/>
                  <a:gd name="connsiteY0" fmla="*/ 0 h 721360"/>
                  <a:gd name="connsiteX1" fmla="*/ 177800 w 233680"/>
                  <a:gd name="connsiteY1" fmla="*/ 139988 h 721360"/>
                  <a:gd name="connsiteX2" fmla="*/ 218440 w 233680"/>
                  <a:gd name="connsiteY2" fmla="*/ 548640 h 721360"/>
                  <a:gd name="connsiteX3" fmla="*/ 233680 w 233680"/>
                  <a:gd name="connsiteY3" fmla="*/ 673388 h 721360"/>
                  <a:gd name="connsiteX4" fmla="*/ 15240 w 233680"/>
                  <a:gd name="connsiteY4" fmla="*/ 721360 h 721360"/>
                  <a:gd name="connsiteX5" fmla="*/ 0 w 233680"/>
                  <a:gd name="connsiteY5" fmla="*/ 0 h 721360"/>
                  <a:gd name="connsiteX0" fmla="*/ 5080 w 238760"/>
                  <a:gd name="connsiteY0" fmla="*/ 0 h 703014"/>
                  <a:gd name="connsiteX1" fmla="*/ 182880 w 238760"/>
                  <a:gd name="connsiteY1" fmla="*/ 139988 h 703014"/>
                  <a:gd name="connsiteX2" fmla="*/ 223520 w 238760"/>
                  <a:gd name="connsiteY2" fmla="*/ 548640 h 703014"/>
                  <a:gd name="connsiteX3" fmla="*/ 238760 w 238760"/>
                  <a:gd name="connsiteY3" fmla="*/ 673388 h 703014"/>
                  <a:gd name="connsiteX4" fmla="*/ 0 w 238760"/>
                  <a:gd name="connsiteY4" fmla="*/ 703014 h 703014"/>
                  <a:gd name="connsiteX5" fmla="*/ 5080 w 238760"/>
                  <a:gd name="connsiteY5" fmla="*/ 0 h 703014"/>
                  <a:gd name="connsiteX0" fmla="*/ 5080 w 238760"/>
                  <a:gd name="connsiteY0" fmla="*/ 0 h 703014"/>
                  <a:gd name="connsiteX1" fmla="*/ 208280 w 238760"/>
                  <a:gd name="connsiteY1" fmla="*/ 103296 h 703014"/>
                  <a:gd name="connsiteX2" fmla="*/ 223520 w 238760"/>
                  <a:gd name="connsiteY2" fmla="*/ 548640 h 703014"/>
                  <a:gd name="connsiteX3" fmla="*/ 238760 w 238760"/>
                  <a:gd name="connsiteY3" fmla="*/ 673388 h 703014"/>
                  <a:gd name="connsiteX4" fmla="*/ 0 w 238760"/>
                  <a:gd name="connsiteY4" fmla="*/ 703014 h 703014"/>
                  <a:gd name="connsiteX5" fmla="*/ 5080 w 238760"/>
                  <a:gd name="connsiteY5" fmla="*/ 0 h 703014"/>
                  <a:gd name="connsiteX0" fmla="*/ 17886 w 238760"/>
                  <a:gd name="connsiteY0" fmla="*/ 0 h 709091"/>
                  <a:gd name="connsiteX1" fmla="*/ 208280 w 238760"/>
                  <a:gd name="connsiteY1" fmla="*/ 109373 h 709091"/>
                  <a:gd name="connsiteX2" fmla="*/ 223520 w 238760"/>
                  <a:gd name="connsiteY2" fmla="*/ 554717 h 709091"/>
                  <a:gd name="connsiteX3" fmla="*/ 238760 w 238760"/>
                  <a:gd name="connsiteY3" fmla="*/ 679465 h 709091"/>
                  <a:gd name="connsiteX4" fmla="*/ 0 w 238760"/>
                  <a:gd name="connsiteY4" fmla="*/ 709091 h 709091"/>
                  <a:gd name="connsiteX5" fmla="*/ 17886 w 238760"/>
                  <a:gd name="connsiteY5" fmla="*/ 0 h 709091"/>
                  <a:gd name="connsiteX0" fmla="*/ 21654 w 238760"/>
                  <a:gd name="connsiteY0" fmla="*/ 0 h 712847"/>
                  <a:gd name="connsiteX1" fmla="*/ 208280 w 238760"/>
                  <a:gd name="connsiteY1" fmla="*/ 113129 h 712847"/>
                  <a:gd name="connsiteX2" fmla="*/ 223520 w 238760"/>
                  <a:gd name="connsiteY2" fmla="*/ 558473 h 712847"/>
                  <a:gd name="connsiteX3" fmla="*/ 238760 w 238760"/>
                  <a:gd name="connsiteY3" fmla="*/ 683221 h 712847"/>
                  <a:gd name="connsiteX4" fmla="*/ 0 w 238760"/>
                  <a:gd name="connsiteY4" fmla="*/ 712847 h 712847"/>
                  <a:gd name="connsiteX5" fmla="*/ 21654 w 238760"/>
                  <a:gd name="connsiteY5" fmla="*/ 0 h 712847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238760" h="712847">
                    <a:moveTo>
                      <a:pt x="21654" y="0"/>
                    </a:moveTo>
                    <a:lnTo>
                      <a:pt x="208280" y="113129"/>
                    </a:lnTo>
                    <a:lnTo>
                      <a:pt x="223520" y="558473"/>
                    </a:lnTo>
                    <a:lnTo>
                      <a:pt x="238760" y="683221"/>
                    </a:lnTo>
                    <a:lnTo>
                      <a:pt x="0" y="712847"/>
                    </a:lnTo>
                    <a:cubicBezTo>
                      <a:pt x="1693" y="478509"/>
                      <a:pt x="19961" y="234338"/>
                      <a:pt x="21654" y="0"/>
                    </a:cubicBez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6" name="Freeform 42">
                <a:extLst>
                  <a:ext uri="{FF2B5EF4-FFF2-40B4-BE49-F238E27FC236}">
                    <a16:creationId xmlns:a16="http://schemas.microsoft.com/office/drawing/2014/main" id="{8D9DFAFD-F139-0D09-46DA-10CA834B35F9}"/>
                  </a:ext>
                </a:extLst>
              </xdr:cNvPr>
              <xdr:cNvSpPr/>
            </xdr:nvSpPr>
            <xdr:spPr>
              <a:xfrm>
                <a:off x="4263280" y="1109968"/>
                <a:ext cx="849048" cy="3165143"/>
              </a:xfrm>
              <a:custGeom>
                <a:avLst/>
                <a:gdLst>
                  <a:gd name="connsiteX0" fmla="*/ 46892 w 430823"/>
                  <a:gd name="connsiteY0" fmla="*/ 1493227 h 1606062"/>
                  <a:gd name="connsiteX1" fmla="*/ 285750 w 430823"/>
                  <a:gd name="connsiteY1" fmla="*/ 1560635 h 1606062"/>
                  <a:gd name="connsiteX2" fmla="*/ 290146 w 430823"/>
                  <a:gd name="connsiteY2" fmla="*/ 1606062 h 1606062"/>
                  <a:gd name="connsiteX3" fmla="*/ 430823 w 430823"/>
                  <a:gd name="connsiteY3" fmla="*/ 1601666 h 1606062"/>
                  <a:gd name="connsiteX4" fmla="*/ 361950 w 430823"/>
                  <a:gd name="connsiteY4" fmla="*/ 0 h 1606062"/>
                  <a:gd name="connsiteX5" fmla="*/ 225669 w 430823"/>
                  <a:gd name="connsiteY5" fmla="*/ 4397 h 1606062"/>
                  <a:gd name="connsiteX6" fmla="*/ 227134 w 430823"/>
                  <a:gd name="connsiteY6" fmla="*/ 33704 h 1606062"/>
                  <a:gd name="connsiteX7" fmla="*/ 0 w 430823"/>
                  <a:gd name="connsiteY7" fmla="*/ 134816 h 1606062"/>
                  <a:gd name="connsiteX8" fmla="*/ 5861 w 430823"/>
                  <a:gd name="connsiteY8" fmla="*/ 209550 h 1606062"/>
                  <a:gd name="connsiteX9" fmla="*/ 237392 w 430823"/>
                  <a:gd name="connsiteY9" fmla="*/ 293077 h 1606062"/>
                  <a:gd name="connsiteX10" fmla="*/ 241788 w 430823"/>
                  <a:gd name="connsiteY10" fmla="*/ 360485 h 1606062"/>
                  <a:gd name="connsiteX11" fmla="*/ 10257 w 430823"/>
                  <a:gd name="connsiteY11" fmla="*/ 455735 h 1606062"/>
                  <a:gd name="connsiteX12" fmla="*/ 16119 w 430823"/>
                  <a:gd name="connsiteY12" fmla="*/ 530470 h 1606062"/>
                  <a:gd name="connsiteX13" fmla="*/ 247650 w 430823"/>
                  <a:gd name="connsiteY13" fmla="*/ 609600 h 1606062"/>
                  <a:gd name="connsiteX14" fmla="*/ 249115 w 430823"/>
                  <a:gd name="connsiteY14" fmla="*/ 665285 h 1606062"/>
                  <a:gd name="connsiteX15" fmla="*/ 26376 w 430823"/>
                  <a:gd name="connsiteY15" fmla="*/ 763466 h 1606062"/>
                  <a:gd name="connsiteX16" fmla="*/ 27842 w 430823"/>
                  <a:gd name="connsiteY16" fmla="*/ 844062 h 1606062"/>
                  <a:gd name="connsiteX17" fmla="*/ 263769 w 430823"/>
                  <a:gd name="connsiteY17" fmla="*/ 931985 h 1606062"/>
                  <a:gd name="connsiteX18" fmla="*/ 265234 w 430823"/>
                  <a:gd name="connsiteY18" fmla="*/ 989135 h 1606062"/>
                  <a:gd name="connsiteX19" fmla="*/ 38100 w 430823"/>
                  <a:gd name="connsiteY19" fmla="*/ 1085850 h 1606062"/>
                  <a:gd name="connsiteX20" fmla="*/ 41030 w 430823"/>
                  <a:gd name="connsiteY20" fmla="*/ 1167912 h 1606062"/>
                  <a:gd name="connsiteX21" fmla="*/ 269630 w 430823"/>
                  <a:gd name="connsiteY21" fmla="*/ 1242647 h 1606062"/>
                  <a:gd name="connsiteX22" fmla="*/ 269630 w 430823"/>
                  <a:gd name="connsiteY22" fmla="*/ 1312985 h 1606062"/>
                  <a:gd name="connsiteX23" fmla="*/ 49823 w 430823"/>
                  <a:gd name="connsiteY23" fmla="*/ 1406770 h 1606062"/>
                  <a:gd name="connsiteX24" fmla="*/ 46892 w 430823"/>
                  <a:gd name="connsiteY24" fmla="*/ 1493227 h 160606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430823" h="1606062">
                    <a:moveTo>
                      <a:pt x="46892" y="1493227"/>
                    </a:moveTo>
                    <a:lnTo>
                      <a:pt x="285750" y="1560635"/>
                    </a:lnTo>
                    <a:lnTo>
                      <a:pt x="290146" y="1606062"/>
                    </a:lnTo>
                    <a:lnTo>
                      <a:pt x="430823" y="1601666"/>
                    </a:lnTo>
                    <a:lnTo>
                      <a:pt x="361950" y="0"/>
                    </a:lnTo>
                    <a:lnTo>
                      <a:pt x="225669" y="4397"/>
                    </a:lnTo>
                    <a:cubicBezTo>
                      <a:pt x="226157" y="14166"/>
                      <a:pt x="226646" y="23935"/>
                      <a:pt x="227134" y="33704"/>
                    </a:cubicBezTo>
                    <a:lnTo>
                      <a:pt x="0" y="134816"/>
                    </a:lnTo>
                    <a:lnTo>
                      <a:pt x="5861" y="209550"/>
                    </a:lnTo>
                    <a:lnTo>
                      <a:pt x="237392" y="293077"/>
                    </a:lnTo>
                    <a:lnTo>
                      <a:pt x="241788" y="360485"/>
                    </a:lnTo>
                    <a:lnTo>
                      <a:pt x="10257" y="455735"/>
                    </a:lnTo>
                    <a:lnTo>
                      <a:pt x="16119" y="530470"/>
                    </a:lnTo>
                    <a:lnTo>
                      <a:pt x="247650" y="609600"/>
                    </a:lnTo>
                    <a:cubicBezTo>
                      <a:pt x="248138" y="628162"/>
                      <a:pt x="248627" y="646723"/>
                      <a:pt x="249115" y="665285"/>
                    </a:cubicBezTo>
                    <a:lnTo>
                      <a:pt x="26376" y="763466"/>
                    </a:lnTo>
                    <a:cubicBezTo>
                      <a:pt x="26865" y="790331"/>
                      <a:pt x="27353" y="817197"/>
                      <a:pt x="27842" y="844062"/>
                    </a:cubicBezTo>
                    <a:lnTo>
                      <a:pt x="263769" y="931985"/>
                    </a:lnTo>
                    <a:cubicBezTo>
                      <a:pt x="264257" y="951035"/>
                      <a:pt x="264746" y="970085"/>
                      <a:pt x="265234" y="989135"/>
                    </a:cubicBezTo>
                    <a:lnTo>
                      <a:pt x="38100" y="1085850"/>
                    </a:lnTo>
                    <a:lnTo>
                      <a:pt x="41030" y="1167912"/>
                    </a:lnTo>
                    <a:lnTo>
                      <a:pt x="269630" y="1242647"/>
                    </a:lnTo>
                    <a:lnTo>
                      <a:pt x="269630" y="1312985"/>
                    </a:lnTo>
                    <a:lnTo>
                      <a:pt x="49823" y="1406770"/>
                    </a:lnTo>
                    <a:lnTo>
                      <a:pt x="46892" y="1493227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7" name="Freeform 43">
                <a:extLst>
                  <a:ext uri="{FF2B5EF4-FFF2-40B4-BE49-F238E27FC236}">
                    <a16:creationId xmlns:a16="http://schemas.microsoft.com/office/drawing/2014/main" id="{73770AA5-52CE-9982-9E07-F25984C41550}"/>
                  </a:ext>
                </a:extLst>
              </xdr:cNvPr>
              <xdr:cNvSpPr/>
            </xdr:nvSpPr>
            <xdr:spPr>
              <a:xfrm rot="21465783">
                <a:off x="4887834" y="1142111"/>
                <a:ext cx="1813348" cy="2984683"/>
              </a:xfrm>
              <a:custGeom>
                <a:avLst/>
                <a:gdLst>
                  <a:gd name="connsiteX0" fmla="*/ 76200 w 746760"/>
                  <a:gd name="connsiteY0" fmla="*/ 0 h 731520"/>
                  <a:gd name="connsiteX1" fmla="*/ 320040 w 746760"/>
                  <a:gd name="connsiteY1" fmla="*/ 137160 h 731520"/>
                  <a:gd name="connsiteX2" fmla="*/ 543560 w 746760"/>
                  <a:gd name="connsiteY2" fmla="*/ 294640 h 731520"/>
                  <a:gd name="connsiteX3" fmla="*/ 695960 w 746760"/>
                  <a:gd name="connsiteY3" fmla="*/ 391160 h 731520"/>
                  <a:gd name="connsiteX4" fmla="*/ 746760 w 746760"/>
                  <a:gd name="connsiteY4" fmla="*/ 381000 h 731520"/>
                  <a:gd name="connsiteX5" fmla="*/ 746760 w 746760"/>
                  <a:gd name="connsiteY5" fmla="*/ 624840 h 731520"/>
                  <a:gd name="connsiteX6" fmla="*/ 487680 w 746760"/>
                  <a:gd name="connsiteY6" fmla="*/ 685800 h 731520"/>
                  <a:gd name="connsiteX7" fmla="*/ 294640 w 746760"/>
                  <a:gd name="connsiteY7" fmla="*/ 731520 h 731520"/>
                  <a:gd name="connsiteX8" fmla="*/ 10160 w 746760"/>
                  <a:gd name="connsiteY8" fmla="*/ 711200 h 731520"/>
                  <a:gd name="connsiteX9" fmla="*/ 86360 w 746760"/>
                  <a:gd name="connsiteY9" fmla="*/ 609600 h 731520"/>
                  <a:gd name="connsiteX10" fmla="*/ 0 w 746760"/>
                  <a:gd name="connsiteY10" fmla="*/ 558800 h 731520"/>
                  <a:gd name="connsiteX11" fmla="*/ 71120 w 746760"/>
                  <a:gd name="connsiteY11" fmla="*/ 426720 h 731520"/>
                  <a:gd name="connsiteX12" fmla="*/ 20320 w 746760"/>
                  <a:gd name="connsiteY12" fmla="*/ 335280 h 731520"/>
                  <a:gd name="connsiteX13" fmla="*/ 116840 w 746760"/>
                  <a:gd name="connsiteY13" fmla="*/ 233680 h 731520"/>
                  <a:gd name="connsiteX14" fmla="*/ 55880 w 746760"/>
                  <a:gd name="connsiteY14" fmla="*/ 137160 h 731520"/>
                  <a:gd name="connsiteX15" fmla="*/ 127000 w 746760"/>
                  <a:gd name="connsiteY15" fmla="*/ 86360 h 731520"/>
                  <a:gd name="connsiteX16" fmla="*/ 76200 w 746760"/>
                  <a:gd name="connsiteY16" fmla="*/ 0 h 731520"/>
                  <a:gd name="connsiteX0" fmla="*/ 167640 w 746760"/>
                  <a:gd name="connsiteY0" fmla="*/ 65267 h 645160"/>
                  <a:gd name="connsiteX1" fmla="*/ 320040 w 746760"/>
                  <a:gd name="connsiteY1" fmla="*/ 50800 h 645160"/>
                  <a:gd name="connsiteX2" fmla="*/ 543560 w 746760"/>
                  <a:gd name="connsiteY2" fmla="*/ 208280 h 645160"/>
                  <a:gd name="connsiteX3" fmla="*/ 695960 w 746760"/>
                  <a:gd name="connsiteY3" fmla="*/ 304800 h 645160"/>
                  <a:gd name="connsiteX4" fmla="*/ 746760 w 746760"/>
                  <a:gd name="connsiteY4" fmla="*/ 294640 h 645160"/>
                  <a:gd name="connsiteX5" fmla="*/ 746760 w 746760"/>
                  <a:gd name="connsiteY5" fmla="*/ 538480 h 645160"/>
                  <a:gd name="connsiteX6" fmla="*/ 487680 w 746760"/>
                  <a:gd name="connsiteY6" fmla="*/ 599440 h 645160"/>
                  <a:gd name="connsiteX7" fmla="*/ 294640 w 746760"/>
                  <a:gd name="connsiteY7" fmla="*/ 645160 h 645160"/>
                  <a:gd name="connsiteX8" fmla="*/ 10160 w 746760"/>
                  <a:gd name="connsiteY8" fmla="*/ 624840 h 645160"/>
                  <a:gd name="connsiteX9" fmla="*/ 86360 w 746760"/>
                  <a:gd name="connsiteY9" fmla="*/ 523240 h 645160"/>
                  <a:gd name="connsiteX10" fmla="*/ 0 w 746760"/>
                  <a:gd name="connsiteY10" fmla="*/ 472440 h 645160"/>
                  <a:gd name="connsiteX11" fmla="*/ 71120 w 746760"/>
                  <a:gd name="connsiteY11" fmla="*/ 340360 h 645160"/>
                  <a:gd name="connsiteX12" fmla="*/ 20320 w 746760"/>
                  <a:gd name="connsiteY12" fmla="*/ 248920 h 645160"/>
                  <a:gd name="connsiteX13" fmla="*/ 116840 w 746760"/>
                  <a:gd name="connsiteY13" fmla="*/ 147320 h 645160"/>
                  <a:gd name="connsiteX14" fmla="*/ 55880 w 746760"/>
                  <a:gd name="connsiteY14" fmla="*/ 50800 h 645160"/>
                  <a:gd name="connsiteX15" fmla="*/ 127000 w 746760"/>
                  <a:gd name="connsiteY15" fmla="*/ 0 h 645160"/>
                  <a:gd name="connsiteX16" fmla="*/ 167640 w 746760"/>
                  <a:gd name="connsiteY16" fmla="*/ 65267 h 645160"/>
                  <a:gd name="connsiteX0" fmla="*/ 167640 w 746760"/>
                  <a:gd name="connsiteY0" fmla="*/ 65267 h 645160"/>
                  <a:gd name="connsiteX1" fmla="*/ 320040 w 746760"/>
                  <a:gd name="connsiteY1" fmla="*/ 50800 h 645160"/>
                  <a:gd name="connsiteX2" fmla="*/ 543560 w 746760"/>
                  <a:gd name="connsiteY2" fmla="*/ 208280 h 645160"/>
                  <a:gd name="connsiteX3" fmla="*/ 695960 w 746760"/>
                  <a:gd name="connsiteY3" fmla="*/ 304800 h 645160"/>
                  <a:gd name="connsiteX4" fmla="*/ 746760 w 746760"/>
                  <a:gd name="connsiteY4" fmla="*/ 294640 h 645160"/>
                  <a:gd name="connsiteX5" fmla="*/ 746760 w 746760"/>
                  <a:gd name="connsiteY5" fmla="*/ 538480 h 645160"/>
                  <a:gd name="connsiteX6" fmla="*/ 487680 w 746760"/>
                  <a:gd name="connsiteY6" fmla="*/ 599440 h 645160"/>
                  <a:gd name="connsiteX7" fmla="*/ 294640 w 746760"/>
                  <a:gd name="connsiteY7" fmla="*/ 645160 h 645160"/>
                  <a:gd name="connsiteX8" fmla="*/ 10160 w 746760"/>
                  <a:gd name="connsiteY8" fmla="*/ 624840 h 645160"/>
                  <a:gd name="connsiteX9" fmla="*/ 86360 w 746760"/>
                  <a:gd name="connsiteY9" fmla="*/ 523240 h 645160"/>
                  <a:gd name="connsiteX10" fmla="*/ 0 w 746760"/>
                  <a:gd name="connsiteY10" fmla="*/ 472440 h 645160"/>
                  <a:gd name="connsiteX11" fmla="*/ 71120 w 746760"/>
                  <a:gd name="connsiteY11" fmla="*/ 340360 h 645160"/>
                  <a:gd name="connsiteX12" fmla="*/ 247376 w 746760"/>
                  <a:gd name="connsiteY12" fmla="*/ 268696 h 645160"/>
                  <a:gd name="connsiteX13" fmla="*/ 116840 w 746760"/>
                  <a:gd name="connsiteY13" fmla="*/ 147320 h 645160"/>
                  <a:gd name="connsiteX14" fmla="*/ 55880 w 746760"/>
                  <a:gd name="connsiteY14" fmla="*/ 50800 h 645160"/>
                  <a:gd name="connsiteX15" fmla="*/ 127000 w 746760"/>
                  <a:gd name="connsiteY15" fmla="*/ 0 h 645160"/>
                  <a:gd name="connsiteX16" fmla="*/ 167640 w 746760"/>
                  <a:gd name="connsiteY16" fmla="*/ 65267 h 645160"/>
                  <a:gd name="connsiteX0" fmla="*/ 165786 w 744906"/>
                  <a:gd name="connsiteY0" fmla="*/ 65267 h 645160"/>
                  <a:gd name="connsiteX1" fmla="*/ 318186 w 744906"/>
                  <a:gd name="connsiteY1" fmla="*/ 50800 h 645160"/>
                  <a:gd name="connsiteX2" fmla="*/ 541706 w 744906"/>
                  <a:gd name="connsiteY2" fmla="*/ 208280 h 645160"/>
                  <a:gd name="connsiteX3" fmla="*/ 694106 w 744906"/>
                  <a:gd name="connsiteY3" fmla="*/ 304800 h 645160"/>
                  <a:gd name="connsiteX4" fmla="*/ 744906 w 744906"/>
                  <a:gd name="connsiteY4" fmla="*/ 294640 h 645160"/>
                  <a:gd name="connsiteX5" fmla="*/ 744906 w 744906"/>
                  <a:gd name="connsiteY5" fmla="*/ 538480 h 645160"/>
                  <a:gd name="connsiteX6" fmla="*/ 485826 w 744906"/>
                  <a:gd name="connsiteY6" fmla="*/ 599440 h 645160"/>
                  <a:gd name="connsiteX7" fmla="*/ 292786 w 744906"/>
                  <a:gd name="connsiteY7" fmla="*/ 645160 h 645160"/>
                  <a:gd name="connsiteX8" fmla="*/ 8306 w 744906"/>
                  <a:gd name="connsiteY8" fmla="*/ 624840 h 645160"/>
                  <a:gd name="connsiteX9" fmla="*/ 84506 w 744906"/>
                  <a:gd name="connsiteY9" fmla="*/ 523240 h 645160"/>
                  <a:gd name="connsiteX10" fmla="*/ 0 w 744906"/>
                  <a:gd name="connsiteY10" fmla="*/ 472486 h 645160"/>
                  <a:gd name="connsiteX11" fmla="*/ 69266 w 744906"/>
                  <a:gd name="connsiteY11" fmla="*/ 340360 h 645160"/>
                  <a:gd name="connsiteX12" fmla="*/ 245522 w 744906"/>
                  <a:gd name="connsiteY12" fmla="*/ 268696 h 645160"/>
                  <a:gd name="connsiteX13" fmla="*/ 114986 w 744906"/>
                  <a:gd name="connsiteY13" fmla="*/ 147320 h 645160"/>
                  <a:gd name="connsiteX14" fmla="*/ 54026 w 744906"/>
                  <a:gd name="connsiteY14" fmla="*/ 50800 h 645160"/>
                  <a:gd name="connsiteX15" fmla="*/ 125146 w 744906"/>
                  <a:gd name="connsiteY15" fmla="*/ 0 h 645160"/>
                  <a:gd name="connsiteX16" fmla="*/ 165786 w 744906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76200 w 736600"/>
                  <a:gd name="connsiteY9" fmla="*/ 523240 h 645160"/>
                  <a:gd name="connsiteX10" fmla="*/ 266554 w 736600"/>
                  <a:gd name="connsiteY10" fmla="*/ 439232 h 645160"/>
                  <a:gd name="connsiteX11" fmla="*/ 60960 w 736600"/>
                  <a:gd name="connsiteY11" fmla="*/ 34036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76200 w 736600"/>
                  <a:gd name="connsiteY9" fmla="*/ 523240 h 645160"/>
                  <a:gd name="connsiteX10" fmla="*/ 266554 w 736600"/>
                  <a:gd name="connsiteY10" fmla="*/ 439232 h 645160"/>
                  <a:gd name="connsiteX11" fmla="*/ 248262 w 736600"/>
                  <a:gd name="connsiteY11" fmla="*/ 34265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57480 w 736600"/>
                  <a:gd name="connsiteY0" fmla="*/ 65267 h 645160"/>
                  <a:gd name="connsiteX1" fmla="*/ 309880 w 736600"/>
                  <a:gd name="connsiteY1" fmla="*/ 50800 h 645160"/>
                  <a:gd name="connsiteX2" fmla="*/ 533400 w 736600"/>
                  <a:gd name="connsiteY2" fmla="*/ 208280 h 645160"/>
                  <a:gd name="connsiteX3" fmla="*/ 685800 w 736600"/>
                  <a:gd name="connsiteY3" fmla="*/ 304800 h 645160"/>
                  <a:gd name="connsiteX4" fmla="*/ 736600 w 736600"/>
                  <a:gd name="connsiteY4" fmla="*/ 294640 h 645160"/>
                  <a:gd name="connsiteX5" fmla="*/ 736600 w 736600"/>
                  <a:gd name="connsiteY5" fmla="*/ 538480 h 645160"/>
                  <a:gd name="connsiteX6" fmla="*/ 477520 w 736600"/>
                  <a:gd name="connsiteY6" fmla="*/ 599440 h 645160"/>
                  <a:gd name="connsiteX7" fmla="*/ 284480 w 736600"/>
                  <a:gd name="connsiteY7" fmla="*/ 645160 h 645160"/>
                  <a:gd name="connsiteX8" fmla="*/ 0 w 736600"/>
                  <a:gd name="connsiteY8" fmla="*/ 624840 h 645160"/>
                  <a:gd name="connsiteX9" fmla="*/ 214266 w 736600"/>
                  <a:gd name="connsiteY9" fmla="*/ 511343 h 645160"/>
                  <a:gd name="connsiteX10" fmla="*/ 266554 w 736600"/>
                  <a:gd name="connsiteY10" fmla="*/ 439232 h 645160"/>
                  <a:gd name="connsiteX11" fmla="*/ 248262 w 736600"/>
                  <a:gd name="connsiteY11" fmla="*/ 342650 h 645160"/>
                  <a:gd name="connsiteX12" fmla="*/ 237216 w 736600"/>
                  <a:gd name="connsiteY12" fmla="*/ 268696 h 645160"/>
                  <a:gd name="connsiteX13" fmla="*/ 106680 w 736600"/>
                  <a:gd name="connsiteY13" fmla="*/ 147320 h 645160"/>
                  <a:gd name="connsiteX14" fmla="*/ 45720 w 736600"/>
                  <a:gd name="connsiteY14" fmla="*/ 50800 h 645160"/>
                  <a:gd name="connsiteX15" fmla="*/ 116840 w 736600"/>
                  <a:gd name="connsiteY15" fmla="*/ 0 h 645160"/>
                  <a:gd name="connsiteX16" fmla="*/ 157480 w 736600"/>
                  <a:gd name="connsiteY16" fmla="*/ 65267 h 645160"/>
                  <a:gd name="connsiteX0" fmla="*/ 111760 w 690880"/>
                  <a:gd name="connsiteY0" fmla="*/ 65267 h 645160"/>
                  <a:gd name="connsiteX1" fmla="*/ 264160 w 690880"/>
                  <a:gd name="connsiteY1" fmla="*/ 50800 h 645160"/>
                  <a:gd name="connsiteX2" fmla="*/ 487680 w 690880"/>
                  <a:gd name="connsiteY2" fmla="*/ 208280 h 645160"/>
                  <a:gd name="connsiteX3" fmla="*/ 640080 w 690880"/>
                  <a:gd name="connsiteY3" fmla="*/ 304800 h 645160"/>
                  <a:gd name="connsiteX4" fmla="*/ 690880 w 690880"/>
                  <a:gd name="connsiteY4" fmla="*/ 294640 h 645160"/>
                  <a:gd name="connsiteX5" fmla="*/ 690880 w 690880"/>
                  <a:gd name="connsiteY5" fmla="*/ 538480 h 645160"/>
                  <a:gd name="connsiteX6" fmla="*/ 431800 w 690880"/>
                  <a:gd name="connsiteY6" fmla="*/ 599440 h 645160"/>
                  <a:gd name="connsiteX7" fmla="*/ 238760 w 690880"/>
                  <a:gd name="connsiteY7" fmla="*/ 645160 h 645160"/>
                  <a:gd name="connsiteX8" fmla="*/ 122168 w 690880"/>
                  <a:gd name="connsiteY8" fmla="*/ 580683 h 645160"/>
                  <a:gd name="connsiteX9" fmla="*/ 168546 w 690880"/>
                  <a:gd name="connsiteY9" fmla="*/ 511343 h 645160"/>
                  <a:gd name="connsiteX10" fmla="*/ 220834 w 690880"/>
                  <a:gd name="connsiteY10" fmla="*/ 439232 h 645160"/>
                  <a:gd name="connsiteX11" fmla="*/ 202542 w 690880"/>
                  <a:gd name="connsiteY11" fmla="*/ 342650 h 645160"/>
                  <a:gd name="connsiteX12" fmla="*/ 191496 w 690880"/>
                  <a:gd name="connsiteY12" fmla="*/ 268696 h 645160"/>
                  <a:gd name="connsiteX13" fmla="*/ 60960 w 690880"/>
                  <a:gd name="connsiteY13" fmla="*/ 147320 h 645160"/>
                  <a:gd name="connsiteX14" fmla="*/ 0 w 690880"/>
                  <a:gd name="connsiteY14" fmla="*/ 50800 h 645160"/>
                  <a:gd name="connsiteX15" fmla="*/ 71120 w 690880"/>
                  <a:gd name="connsiteY15" fmla="*/ 0 h 645160"/>
                  <a:gd name="connsiteX16" fmla="*/ 111760 w 690880"/>
                  <a:gd name="connsiteY16" fmla="*/ 65267 h 645160"/>
                  <a:gd name="connsiteX0" fmla="*/ 111760 w 690880"/>
                  <a:gd name="connsiteY0" fmla="*/ 65267 h 645160"/>
                  <a:gd name="connsiteX1" fmla="*/ 264160 w 690880"/>
                  <a:gd name="connsiteY1" fmla="*/ 50800 h 645160"/>
                  <a:gd name="connsiteX2" fmla="*/ 487680 w 690880"/>
                  <a:gd name="connsiteY2" fmla="*/ 208280 h 645160"/>
                  <a:gd name="connsiteX3" fmla="*/ 640080 w 690880"/>
                  <a:gd name="connsiteY3" fmla="*/ 304800 h 645160"/>
                  <a:gd name="connsiteX4" fmla="*/ 690880 w 690880"/>
                  <a:gd name="connsiteY4" fmla="*/ 294640 h 645160"/>
                  <a:gd name="connsiteX5" fmla="*/ 690880 w 690880"/>
                  <a:gd name="connsiteY5" fmla="*/ 538480 h 645160"/>
                  <a:gd name="connsiteX6" fmla="*/ 431800 w 690880"/>
                  <a:gd name="connsiteY6" fmla="*/ 599440 h 645160"/>
                  <a:gd name="connsiteX7" fmla="*/ 238760 w 690880"/>
                  <a:gd name="connsiteY7" fmla="*/ 645160 h 645160"/>
                  <a:gd name="connsiteX8" fmla="*/ 151701 w 690880"/>
                  <a:gd name="connsiteY8" fmla="*/ 553129 h 645160"/>
                  <a:gd name="connsiteX9" fmla="*/ 168546 w 690880"/>
                  <a:gd name="connsiteY9" fmla="*/ 511343 h 645160"/>
                  <a:gd name="connsiteX10" fmla="*/ 220834 w 690880"/>
                  <a:gd name="connsiteY10" fmla="*/ 439232 h 645160"/>
                  <a:gd name="connsiteX11" fmla="*/ 202542 w 690880"/>
                  <a:gd name="connsiteY11" fmla="*/ 342650 h 645160"/>
                  <a:gd name="connsiteX12" fmla="*/ 191496 w 690880"/>
                  <a:gd name="connsiteY12" fmla="*/ 268696 h 645160"/>
                  <a:gd name="connsiteX13" fmla="*/ 60960 w 690880"/>
                  <a:gd name="connsiteY13" fmla="*/ 147320 h 645160"/>
                  <a:gd name="connsiteX14" fmla="*/ 0 w 690880"/>
                  <a:gd name="connsiteY14" fmla="*/ 50800 h 645160"/>
                  <a:gd name="connsiteX15" fmla="*/ 71120 w 690880"/>
                  <a:gd name="connsiteY15" fmla="*/ 0 h 645160"/>
                  <a:gd name="connsiteX16" fmla="*/ 111760 w 690880"/>
                  <a:gd name="connsiteY16" fmla="*/ 65267 h 645160"/>
                  <a:gd name="connsiteX0" fmla="*/ 111760 w 690880"/>
                  <a:gd name="connsiteY0" fmla="*/ 65267 h 599440"/>
                  <a:gd name="connsiteX1" fmla="*/ 264160 w 690880"/>
                  <a:gd name="connsiteY1" fmla="*/ 50800 h 599440"/>
                  <a:gd name="connsiteX2" fmla="*/ 487680 w 690880"/>
                  <a:gd name="connsiteY2" fmla="*/ 208280 h 599440"/>
                  <a:gd name="connsiteX3" fmla="*/ 640080 w 690880"/>
                  <a:gd name="connsiteY3" fmla="*/ 304800 h 599440"/>
                  <a:gd name="connsiteX4" fmla="*/ 690880 w 690880"/>
                  <a:gd name="connsiteY4" fmla="*/ 294640 h 599440"/>
                  <a:gd name="connsiteX5" fmla="*/ 690880 w 690880"/>
                  <a:gd name="connsiteY5" fmla="*/ 538480 h 599440"/>
                  <a:gd name="connsiteX6" fmla="*/ 431800 w 690880"/>
                  <a:gd name="connsiteY6" fmla="*/ 599440 h 599440"/>
                  <a:gd name="connsiteX7" fmla="*/ 236096 w 690880"/>
                  <a:gd name="connsiteY7" fmla="*/ 597950 h 599440"/>
                  <a:gd name="connsiteX8" fmla="*/ 151701 w 690880"/>
                  <a:gd name="connsiteY8" fmla="*/ 553129 h 599440"/>
                  <a:gd name="connsiteX9" fmla="*/ 168546 w 690880"/>
                  <a:gd name="connsiteY9" fmla="*/ 511343 h 599440"/>
                  <a:gd name="connsiteX10" fmla="*/ 220834 w 690880"/>
                  <a:gd name="connsiteY10" fmla="*/ 439232 h 599440"/>
                  <a:gd name="connsiteX11" fmla="*/ 202542 w 690880"/>
                  <a:gd name="connsiteY11" fmla="*/ 342650 h 599440"/>
                  <a:gd name="connsiteX12" fmla="*/ 191496 w 690880"/>
                  <a:gd name="connsiteY12" fmla="*/ 268696 h 599440"/>
                  <a:gd name="connsiteX13" fmla="*/ 60960 w 690880"/>
                  <a:gd name="connsiteY13" fmla="*/ 147320 h 599440"/>
                  <a:gd name="connsiteX14" fmla="*/ 0 w 690880"/>
                  <a:gd name="connsiteY14" fmla="*/ 50800 h 599440"/>
                  <a:gd name="connsiteX15" fmla="*/ 71120 w 690880"/>
                  <a:gd name="connsiteY15" fmla="*/ 0 h 599440"/>
                  <a:gd name="connsiteX16" fmla="*/ 111760 w 690880"/>
                  <a:gd name="connsiteY16" fmla="*/ 65267 h 599440"/>
                  <a:gd name="connsiteX0" fmla="*/ 111760 w 690880"/>
                  <a:gd name="connsiteY0" fmla="*/ 65267 h 623500"/>
                  <a:gd name="connsiteX1" fmla="*/ 264160 w 690880"/>
                  <a:gd name="connsiteY1" fmla="*/ 50800 h 623500"/>
                  <a:gd name="connsiteX2" fmla="*/ 487680 w 690880"/>
                  <a:gd name="connsiteY2" fmla="*/ 208280 h 623500"/>
                  <a:gd name="connsiteX3" fmla="*/ 640080 w 690880"/>
                  <a:gd name="connsiteY3" fmla="*/ 304800 h 623500"/>
                  <a:gd name="connsiteX4" fmla="*/ 690880 w 690880"/>
                  <a:gd name="connsiteY4" fmla="*/ 294640 h 623500"/>
                  <a:gd name="connsiteX5" fmla="*/ 690880 w 690880"/>
                  <a:gd name="connsiteY5" fmla="*/ 538480 h 623500"/>
                  <a:gd name="connsiteX6" fmla="*/ 431800 w 690880"/>
                  <a:gd name="connsiteY6" fmla="*/ 599440 h 623500"/>
                  <a:gd name="connsiteX7" fmla="*/ 410832 w 690880"/>
                  <a:gd name="connsiteY7" fmla="*/ 623500 h 623500"/>
                  <a:gd name="connsiteX8" fmla="*/ 151701 w 690880"/>
                  <a:gd name="connsiteY8" fmla="*/ 553129 h 623500"/>
                  <a:gd name="connsiteX9" fmla="*/ 168546 w 690880"/>
                  <a:gd name="connsiteY9" fmla="*/ 511343 h 623500"/>
                  <a:gd name="connsiteX10" fmla="*/ 220834 w 690880"/>
                  <a:gd name="connsiteY10" fmla="*/ 439232 h 623500"/>
                  <a:gd name="connsiteX11" fmla="*/ 202542 w 690880"/>
                  <a:gd name="connsiteY11" fmla="*/ 342650 h 623500"/>
                  <a:gd name="connsiteX12" fmla="*/ 191496 w 690880"/>
                  <a:gd name="connsiteY12" fmla="*/ 268696 h 623500"/>
                  <a:gd name="connsiteX13" fmla="*/ 60960 w 690880"/>
                  <a:gd name="connsiteY13" fmla="*/ 147320 h 623500"/>
                  <a:gd name="connsiteX14" fmla="*/ 0 w 690880"/>
                  <a:gd name="connsiteY14" fmla="*/ 50800 h 623500"/>
                  <a:gd name="connsiteX15" fmla="*/ 71120 w 690880"/>
                  <a:gd name="connsiteY15" fmla="*/ 0 h 623500"/>
                  <a:gd name="connsiteX16" fmla="*/ 111760 w 690880"/>
                  <a:gd name="connsiteY16" fmla="*/ 65267 h 623500"/>
                  <a:gd name="connsiteX0" fmla="*/ 111760 w 690880"/>
                  <a:gd name="connsiteY0" fmla="*/ 65267 h 607696"/>
                  <a:gd name="connsiteX1" fmla="*/ 264160 w 690880"/>
                  <a:gd name="connsiteY1" fmla="*/ 50800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11760 w 690880"/>
                  <a:gd name="connsiteY16" fmla="*/ 65267 h 607696"/>
                  <a:gd name="connsiteX0" fmla="*/ 111760 w 690880"/>
                  <a:gd name="connsiteY0" fmla="*/ 65267 h 607696"/>
                  <a:gd name="connsiteX1" fmla="*/ 362676 w 690880"/>
                  <a:gd name="connsiteY1" fmla="*/ 108638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11760 w 690880"/>
                  <a:gd name="connsiteY16" fmla="*/ 65267 h 607696"/>
                  <a:gd name="connsiteX0" fmla="*/ 193367 w 690880"/>
                  <a:gd name="connsiteY0" fmla="*/ 66112 h 607696"/>
                  <a:gd name="connsiteX1" fmla="*/ 362676 w 690880"/>
                  <a:gd name="connsiteY1" fmla="*/ 108638 h 607696"/>
                  <a:gd name="connsiteX2" fmla="*/ 487680 w 690880"/>
                  <a:gd name="connsiteY2" fmla="*/ 208280 h 607696"/>
                  <a:gd name="connsiteX3" fmla="*/ 640080 w 690880"/>
                  <a:gd name="connsiteY3" fmla="*/ 304800 h 607696"/>
                  <a:gd name="connsiteX4" fmla="*/ 690880 w 690880"/>
                  <a:gd name="connsiteY4" fmla="*/ 294640 h 607696"/>
                  <a:gd name="connsiteX5" fmla="*/ 690880 w 690880"/>
                  <a:gd name="connsiteY5" fmla="*/ 538480 h 607696"/>
                  <a:gd name="connsiteX6" fmla="*/ 431800 w 690880"/>
                  <a:gd name="connsiteY6" fmla="*/ 599440 h 607696"/>
                  <a:gd name="connsiteX7" fmla="*/ 391389 w 690880"/>
                  <a:gd name="connsiteY7" fmla="*/ 607696 h 607696"/>
                  <a:gd name="connsiteX8" fmla="*/ 151701 w 690880"/>
                  <a:gd name="connsiteY8" fmla="*/ 553129 h 607696"/>
                  <a:gd name="connsiteX9" fmla="*/ 168546 w 690880"/>
                  <a:gd name="connsiteY9" fmla="*/ 511343 h 607696"/>
                  <a:gd name="connsiteX10" fmla="*/ 220834 w 690880"/>
                  <a:gd name="connsiteY10" fmla="*/ 439232 h 607696"/>
                  <a:gd name="connsiteX11" fmla="*/ 202542 w 690880"/>
                  <a:gd name="connsiteY11" fmla="*/ 342650 h 607696"/>
                  <a:gd name="connsiteX12" fmla="*/ 191496 w 690880"/>
                  <a:gd name="connsiteY12" fmla="*/ 268696 h 607696"/>
                  <a:gd name="connsiteX13" fmla="*/ 60960 w 690880"/>
                  <a:gd name="connsiteY13" fmla="*/ 147320 h 607696"/>
                  <a:gd name="connsiteX14" fmla="*/ 0 w 690880"/>
                  <a:gd name="connsiteY14" fmla="*/ 50800 h 607696"/>
                  <a:gd name="connsiteX15" fmla="*/ 71120 w 690880"/>
                  <a:gd name="connsiteY15" fmla="*/ 0 h 607696"/>
                  <a:gd name="connsiteX16" fmla="*/ 193367 w 690880"/>
                  <a:gd name="connsiteY16" fmla="*/ 66112 h 607696"/>
                  <a:gd name="connsiteX0" fmla="*/ 193367 w 690880"/>
                  <a:gd name="connsiteY0" fmla="*/ 15312 h 556896"/>
                  <a:gd name="connsiteX1" fmla="*/ 362676 w 690880"/>
                  <a:gd name="connsiteY1" fmla="*/ 57838 h 556896"/>
                  <a:gd name="connsiteX2" fmla="*/ 487680 w 690880"/>
                  <a:gd name="connsiteY2" fmla="*/ 157480 h 556896"/>
                  <a:gd name="connsiteX3" fmla="*/ 640080 w 690880"/>
                  <a:gd name="connsiteY3" fmla="*/ 254000 h 556896"/>
                  <a:gd name="connsiteX4" fmla="*/ 690880 w 690880"/>
                  <a:gd name="connsiteY4" fmla="*/ 243840 h 556896"/>
                  <a:gd name="connsiteX5" fmla="*/ 690880 w 690880"/>
                  <a:gd name="connsiteY5" fmla="*/ 487680 h 556896"/>
                  <a:gd name="connsiteX6" fmla="*/ 431800 w 690880"/>
                  <a:gd name="connsiteY6" fmla="*/ 548640 h 556896"/>
                  <a:gd name="connsiteX7" fmla="*/ 391389 w 690880"/>
                  <a:gd name="connsiteY7" fmla="*/ 556896 h 556896"/>
                  <a:gd name="connsiteX8" fmla="*/ 151701 w 690880"/>
                  <a:gd name="connsiteY8" fmla="*/ 502329 h 556896"/>
                  <a:gd name="connsiteX9" fmla="*/ 168546 w 690880"/>
                  <a:gd name="connsiteY9" fmla="*/ 460543 h 556896"/>
                  <a:gd name="connsiteX10" fmla="*/ 220834 w 690880"/>
                  <a:gd name="connsiteY10" fmla="*/ 388432 h 556896"/>
                  <a:gd name="connsiteX11" fmla="*/ 202542 w 690880"/>
                  <a:gd name="connsiteY11" fmla="*/ 291850 h 556896"/>
                  <a:gd name="connsiteX12" fmla="*/ 191496 w 690880"/>
                  <a:gd name="connsiteY12" fmla="*/ 217896 h 556896"/>
                  <a:gd name="connsiteX13" fmla="*/ 60960 w 690880"/>
                  <a:gd name="connsiteY13" fmla="*/ 96520 h 556896"/>
                  <a:gd name="connsiteX14" fmla="*/ 0 w 690880"/>
                  <a:gd name="connsiteY14" fmla="*/ 0 h 556896"/>
                  <a:gd name="connsiteX15" fmla="*/ 165206 w 690880"/>
                  <a:gd name="connsiteY15" fmla="*/ 18714 h 556896"/>
                  <a:gd name="connsiteX16" fmla="*/ 193367 w 690880"/>
                  <a:gd name="connsiteY16" fmla="*/ 15312 h 556896"/>
                  <a:gd name="connsiteX0" fmla="*/ 132407 w 629920"/>
                  <a:gd name="connsiteY0" fmla="*/ 0 h 541584"/>
                  <a:gd name="connsiteX1" fmla="*/ 301716 w 629920"/>
                  <a:gd name="connsiteY1" fmla="*/ 42526 h 541584"/>
                  <a:gd name="connsiteX2" fmla="*/ 426720 w 629920"/>
                  <a:gd name="connsiteY2" fmla="*/ 142168 h 541584"/>
                  <a:gd name="connsiteX3" fmla="*/ 579120 w 629920"/>
                  <a:gd name="connsiteY3" fmla="*/ 238688 h 541584"/>
                  <a:gd name="connsiteX4" fmla="*/ 629920 w 629920"/>
                  <a:gd name="connsiteY4" fmla="*/ 228528 h 541584"/>
                  <a:gd name="connsiteX5" fmla="*/ 629920 w 629920"/>
                  <a:gd name="connsiteY5" fmla="*/ 472368 h 541584"/>
                  <a:gd name="connsiteX6" fmla="*/ 370840 w 629920"/>
                  <a:gd name="connsiteY6" fmla="*/ 533328 h 541584"/>
                  <a:gd name="connsiteX7" fmla="*/ 330429 w 629920"/>
                  <a:gd name="connsiteY7" fmla="*/ 541584 h 541584"/>
                  <a:gd name="connsiteX8" fmla="*/ 90741 w 629920"/>
                  <a:gd name="connsiteY8" fmla="*/ 487017 h 541584"/>
                  <a:gd name="connsiteX9" fmla="*/ 107586 w 629920"/>
                  <a:gd name="connsiteY9" fmla="*/ 445231 h 541584"/>
                  <a:gd name="connsiteX10" fmla="*/ 159874 w 629920"/>
                  <a:gd name="connsiteY10" fmla="*/ 373120 h 541584"/>
                  <a:gd name="connsiteX11" fmla="*/ 141582 w 629920"/>
                  <a:gd name="connsiteY11" fmla="*/ 276538 h 541584"/>
                  <a:gd name="connsiteX12" fmla="*/ 130536 w 629920"/>
                  <a:gd name="connsiteY12" fmla="*/ 202584 h 541584"/>
                  <a:gd name="connsiteX13" fmla="*/ 0 w 629920"/>
                  <a:gd name="connsiteY13" fmla="*/ 81208 h 541584"/>
                  <a:gd name="connsiteX14" fmla="*/ 50527 w 629920"/>
                  <a:gd name="connsiteY14" fmla="*/ 42848 h 541584"/>
                  <a:gd name="connsiteX15" fmla="*/ 104246 w 629920"/>
                  <a:gd name="connsiteY15" fmla="*/ 3402 h 541584"/>
                  <a:gd name="connsiteX16" fmla="*/ 132407 w 629920"/>
                  <a:gd name="connsiteY16" fmla="*/ 0 h 541584"/>
                  <a:gd name="connsiteX0" fmla="*/ 81880 w 579393"/>
                  <a:gd name="connsiteY0" fmla="*/ 0 h 541584"/>
                  <a:gd name="connsiteX1" fmla="*/ 251189 w 579393"/>
                  <a:gd name="connsiteY1" fmla="*/ 42526 h 541584"/>
                  <a:gd name="connsiteX2" fmla="*/ 376193 w 579393"/>
                  <a:gd name="connsiteY2" fmla="*/ 142168 h 541584"/>
                  <a:gd name="connsiteX3" fmla="*/ 528593 w 579393"/>
                  <a:gd name="connsiteY3" fmla="*/ 238688 h 541584"/>
                  <a:gd name="connsiteX4" fmla="*/ 579393 w 579393"/>
                  <a:gd name="connsiteY4" fmla="*/ 228528 h 541584"/>
                  <a:gd name="connsiteX5" fmla="*/ 579393 w 579393"/>
                  <a:gd name="connsiteY5" fmla="*/ 472368 h 541584"/>
                  <a:gd name="connsiteX6" fmla="*/ 320313 w 579393"/>
                  <a:gd name="connsiteY6" fmla="*/ 533328 h 541584"/>
                  <a:gd name="connsiteX7" fmla="*/ 279902 w 579393"/>
                  <a:gd name="connsiteY7" fmla="*/ 541584 h 541584"/>
                  <a:gd name="connsiteX8" fmla="*/ 40214 w 579393"/>
                  <a:gd name="connsiteY8" fmla="*/ 487017 h 541584"/>
                  <a:gd name="connsiteX9" fmla="*/ 57059 w 579393"/>
                  <a:gd name="connsiteY9" fmla="*/ 445231 h 541584"/>
                  <a:gd name="connsiteX10" fmla="*/ 109347 w 579393"/>
                  <a:gd name="connsiteY10" fmla="*/ 373120 h 541584"/>
                  <a:gd name="connsiteX11" fmla="*/ 91055 w 579393"/>
                  <a:gd name="connsiteY11" fmla="*/ 276538 h 541584"/>
                  <a:gd name="connsiteX12" fmla="*/ 80009 w 579393"/>
                  <a:gd name="connsiteY12" fmla="*/ 202584 h 541584"/>
                  <a:gd name="connsiteX13" fmla="*/ 61496 w 579393"/>
                  <a:gd name="connsiteY13" fmla="*/ 100487 h 541584"/>
                  <a:gd name="connsiteX14" fmla="*/ 0 w 579393"/>
                  <a:gd name="connsiteY14" fmla="*/ 42848 h 541584"/>
                  <a:gd name="connsiteX15" fmla="*/ 53719 w 579393"/>
                  <a:gd name="connsiteY15" fmla="*/ 3402 h 541584"/>
                  <a:gd name="connsiteX16" fmla="*/ 81880 w 579393"/>
                  <a:gd name="connsiteY16" fmla="*/ 0 h 541584"/>
                  <a:gd name="connsiteX0" fmla="*/ 41666 w 539179"/>
                  <a:gd name="connsiteY0" fmla="*/ 0 h 541584"/>
                  <a:gd name="connsiteX1" fmla="*/ 210975 w 539179"/>
                  <a:gd name="connsiteY1" fmla="*/ 42526 h 541584"/>
                  <a:gd name="connsiteX2" fmla="*/ 335979 w 539179"/>
                  <a:gd name="connsiteY2" fmla="*/ 142168 h 541584"/>
                  <a:gd name="connsiteX3" fmla="*/ 488379 w 539179"/>
                  <a:gd name="connsiteY3" fmla="*/ 238688 h 541584"/>
                  <a:gd name="connsiteX4" fmla="*/ 539179 w 539179"/>
                  <a:gd name="connsiteY4" fmla="*/ 228528 h 541584"/>
                  <a:gd name="connsiteX5" fmla="*/ 539179 w 539179"/>
                  <a:gd name="connsiteY5" fmla="*/ 472368 h 541584"/>
                  <a:gd name="connsiteX6" fmla="*/ 280099 w 539179"/>
                  <a:gd name="connsiteY6" fmla="*/ 533328 h 541584"/>
                  <a:gd name="connsiteX7" fmla="*/ 239688 w 539179"/>
                  <a:gd name="connsiteY7" fmla="*/ 541584 h 541584"/>
                  <a:gd name="connsiteX8" fmla="*/ 0 w 539179"/>
                  <a:gd name="connsiteY8" fmla="*/ 487017 h 541584"/>
                  <a:gd name="connsiteX9" fmla="*/ 16845 w 539179"/>
                  <a:gd name="connsiteY9" fmla="*/ 445231 h 541584"/>
                  <a:gd name="connsiteX10" fmla="*/ 69133 w 539179"/>
                  <a:gd name="connsiteY10" fmla="*/ 373120 h 541584"/>
                  <a:gd name="connsiteX11" fmla="*/ 50841 w 539179"/>
                  <a:gd name="connsiteY11" fmla="*/ 276538 h 541584"/>
                  <a:gd name="connsiteX12" fmla="*/ 39795 w 539179"/>
                  <a:gd name="connsiteY12" fmla="*/ 202584 h 541584"/>
                  <a:gd name="connsiteX13" fmla="*/ 21282 w 539179"/>
                  <a:gd name="connsiteY13" fmla="*/ 100487 h 541584"/>
                  <a:gd name="connsiteX14" fmla="*/ 23774 w 539179"/>
                  <a:gd name="connsiteY14" fmla="*/ 58578 h 541584"/>
                  <a:gd name="connsiteX15" fmla="*/ 13505 w 539179"/>
                  <a:gd name="connsiteY15" fmla="*/ 3402 h 541584"/>
                  <a:gd name="connsiteX16" fmla="*/ 41666 w 539179"/>
                  <a:gd name="connsiteY16" fmla="*/ 0 h 541584"/>
                  <a:gd name="connsiteX0" fmla="*/ 41666 w 539179"/>
                  <a:gd name="connsiteY0" fmla="*/ 0 h 541584"/>
                  <a:gd name="connsiteX1" fmla="*/ 210975 w 539179"/>
                  <a:gd name="connsiteY1" fmla="*/ 42526 h 541584"/>
                  <a:gd name="connsiteX2" fmla="*/ 335979 w 539179"/>
                  <a:gd name="connsiteY2" fmla="*/ 142168 h 541584"/>
                  <a:gd name="connsiteX3" fmla="*/ 488379 w 539179"/>
                  <a:gd name="connsiteY3" fmla="*/ 238688 h 541584"/>
                  <a:gd name="connsiteX4" fmla="*/ 539179 w 539179"/>
                  <a:gd name="connsiteY4" fmla="*/ 228528 h 541584"/>
                  <a:gd name="connsiteX5" fmla="*/ 539179 w 539179"/>
                  <a:gd name="connsiteY5" fmla="*/ 472368 h 541584"/>
                  <a:gd name="connsiteX6" fmla="*/ 280099 w 539179"/>
                  <a:gd name="connsiteY6" fmla="*/ 533328 h 541584"/>
                  <a:gd name="connsiteX7" fmla="*/ 239688 w 539179"/>
                  <a:gd name="connsiteY7" fmla="*/ 541584 h 541584"/>
                  <a:gd name="connsiteX8" fmla="*/ 0 w 539179"/>
                  <a:gd name="connsiteY8" fmla="*/ 487017 h 541584"/>
                  <a:gd name="connsiteX9" fmla="*/ 16845 w 539179"/>
                  <a:gd name="connsiteY9" fmla="*/ 445231 h 541584"/>
                  <a:gd name="connsiteX10" fmla="*/ 69133 w 539179"/>
                  <a:gd name="connsiteY10" fmla="*/ 373120 h 541584"/>
                  <a:gd name="connsiteX11" fmla="*/ 50841 w 539179"/>
                  <a:gd name="connsiteY11" fmla="*/ 276538 h 541584"/>
                  <a:gd name="connsiteX12" fmla="*/ 39795 w 539179"/>
                  <a:gd name="connsiteY12" fmla="*/ 202584 h 541584"/>
                  <a:gd name="connsiteX13" fmla="*/ 21282 w 539179"/>
                  <a:gd name="connsiteY13" fmla="*/ 100487 h 541584"/>
                  <a:gd name="connsiteX14" fmla="*/ 23774 w 539179"/>
                  <a:gd name="connsiteY14" fmla="*/ 58578 h 541584"/>
                  <a:gd name="connsiteX15" fmla="*/ 13505 w 539179"/>
                  <a:gd name="connsiteY15" fmla="*/ 3402 h 541584"/>
                  <a:gd name="connsiteX16" fmla="*/ 41666 w 539179"/>
                  <a:gd name="connsiteY16" fmla="*/ 0 h 541584"/>
                  <a:gd name="connsiteX0" fmla="*/ 41666 w 539179"/>
                  <a:gd name="connsiteY0" fmla="*/ 0 h 541041"/>
                  <a:gd name="connsiteX1" fmla="*/ 210975 w 539179"/>
                  <a:gd name="connsiteY1" fmla="*/ 42526 h 541041"/>
                  <a:gd name="connsiteX2" fmla="*/ 335979 w 539179"/>
                  <a:gd name="connsiteY2" fmla="*/ 142168 h 541041"/>
                  <a:gd name="connsiteX3" fmla="*/ 488379 w 539179"/>
                  <a:gd name="connsiteY3" fmla="*/ 238688 h 541041"/>
                  <a:gd name="connsiteX4" fmla="*/ 539179 w 539179"/>
                  <a:gd name="connsiteY4" fmla="*/ 228528 h 541041"/>
                  <a:gd name="connsiteX5" fmla="*/ 539179 w 539179"/>
                  <a:gd name="connsiteY5" fmla="*/ 472368 h 541041"/>
                  <a:gd name="connsiteX6" fmla="*/ 280099 w 539179"/>
                  <a:gd name="connsiteY6" fmla="*/ 533328 h 541041"/>
                  <a:gd name="connsiteX7" fmla="*/ 122802 w 539179"/>
                  <a:gd name="connsiteY7" fmla="*/ 541041 h 541041"/>
                  <a:gd name="connsiteX8" fmla="*/ 0 w 539179"/>
                  <a:gd name="connsiteY8" fmla="*/ 487017 h 541041"/>
                  <a:gd name="connsiteX9" fmla="*/ 16845 w 539179"/>
                  <a:gd name="connsiteY9" fmla="*/ 445231 h 541041"/>
                  <a:gd name="connsiteX10" fmla="*/ 69133 w 539179"/>
                  <a:gd name="connsiteY10" fmla="*/ 373120 h 541041"/>
                  <a:gd name="connsiteX11" fmla="*/ 50841 w 539179"/>
                  <a:gd name="connsiteY11" fmla="*/ 276538 h 541041"/>
                  <a:gd name="connsiteX12" fmla="*/ 39795 w 539179"/>
                  <a:gd name="connsiteY12" fmla="*/ 202584 h 541041"/>
                  <a:gd name="connsiteX13" fmla="*/ 21282 w 539179"/>
                  <a:gd name="connsiteY13" fmla="*/ 100487 h 541041"/>
                  <a:gd name="connsiteX14" fmla="*/ 23774 w 539179"/>
                  <a:gd name="connsiteY14" fmla="*/ 58578 h 541041"/>
                  <a:gd name="connsiteX15" fmla="*/ 13505 w 539179"/>
                  <a:gd name="connsiteY15" fmla="*/ 3402 h 541041"/>
                  <a:gd name="connsiteX16" fmla="*/ 41666 w 539179"/>
                  <a:gd name="connsiteY16" fmla="*/ 0 h 541041"/>
                  <a:gd name="connsiteX0" fmla="*/ 41666 w 539179"/>
                  <a:gd name="connsiteY0" fmla="*/ 0 h 544677"/>
                  <a:gd name="connsiteX1" fmla="*/ 210975 w 539179"/>
                  <a:gd name="connsiteY1" fmla="*/ 42526 h 544677"/>
                  <a:gd name="connsiteX2" fmla="*/ 335979 w 539179"/>
                  <a:gd name="connsiteY2" fmla="*/ 142168 h 544677"/>
                  <a:gd name="connsiteX3" fmla="*/ 488379 w 539179"/>
                  <a:gd name="connsiteY3" fmla="*/ 238688 h 544677"/>
                  <a:gd name="connsiteX4" fmla="*/ 539179 w 539179"/>
                  <a:gd name="connsiteY4" fmla="*/ 228528 h 544677"/>
                  <a:gd name="connsiteX5" fmla="*/ 539179 w 539179"/>
                  <a:gd name="connsiteY5" fmla="*/ 472368 h 544677"/>
                  <a:gd name="connsiteX6" fmla="*/ 280099 w 539179"/>
                  <a:gd name="connsiteY6" fmla="*/ 533328 h 544677"/>
                  <a:gd name="connsiteX7" fmla="*/ 214992 w 539179"/>
                  <a:gd name="connsiteY7" fmla="*/ 544677 h 544677"/>
                  <a:gd name="connsiteX8" fmla="*/ 122802 w 539179"/>
                  <a:gd name="connsiteY8" fmla="*/ 541041 h 544677"/>
                  <a:gd name="connsiteX9" fmla="*/ 0 w 539179"/>
                  <a:gd name="connsiteY9" fmla="*/ 487017 h 544677"/>
                  <a:gd name="connsiteX10" fmla="*/ 16845 w 539179"/>
                  <a:gd name="connsiteY10" fmla="*/ 445231 h 544677"/>
                  <a:gd name="connsiteX11" fmla="*/ 69133 w 539179"/>
                  <a:gd name="connsiteY11" fmla="*/ 373120 h 544677"/>
                  <a:gd name="connsiteX12" fmla="*/ 50841 w 539179"/>
                  <a:gd name="connsiteY12" fmla="*/ 276538 h 544677"/>
                  <a:gd name="connsiteX13" fmla="*/ 39795 w 539179"/>
                  <a:gd name="connsiteY13" fmla="*/ 202584 h 544677"/>
                  <a:gd name="connsiteX14" fmla="*/ 21282 w 539179"/>
                  <a:gd name="connsiteY14" fmla="*/ 100487 h 544677"/>
                  <a:gd name="connsiteX15" fmla="*/ 23774 w 539179"/>
                  <a:gd name="connsiteY15" fmla="*/ 58578 h 544677"/>
                  <a:gd name="connsiteX16" fmla="*/ 13505 w 539179"/>
                  <a:gd name="connsiteY16" fmla="*/ 3402 h 544677"/>
                  <a:gd name="connsiteX17" fmla="*/ 41666 w 539179"/>
                  <a:gd name="connsiteY17" fmla="*/ 0 h 544677"/>
                  <a:gd name="connsiteX0" fmla="*/ 41666 w 539179"/>
                  <a:gd name="connsiteY0" fmla="*/ 0 h 546783"/>
                  <a:gd name="connsiteX1" fmla="*/ 210975 w 539179"/>
                  <a:gd name="connsiteY1" fmla="*/ 42526 h 546783"/>
                  <a:gd name="connsiteX2" fmla="*/ 335979 w 539179"/>
                  <a:gd name="connsiteY2" fmla="*/ 142168 h 546783"/>
                  <a:gd name="connsiteX3" fmla="*/ 488379 w 539179"/>
                  <a:gd name="connsiteY3" fmla="*/ 238688 h 546783"/>
                  <a:gd name="connsiteX4" fmla="*/ 539179 w 539179"/>
                  <a:gd name="connsiteY4" fmla="*/ 228528 h 546783"/>
                  <a:gd name="connsiteX5" fmla="*/ 539179 w 539179"/>
                  <a:gd name="connsiteY5" fmla="*/ 472368 h 546783"/>
                  <a:gd name="connsiteX6" fmla="*/ 280099 w 539179"/>
                  <a:gd name="connsiteY6" fmla="*/ 533328 h 546783"/>
                  <a:gd name="connsiteX7" fmla="*/ 157329 w 539179"/>
                  <a:gd name="connsiteY7" fmla="*/ 546783 h 546783"/>
                  <a:gd name="connsiteX8" fmla="*/ 122802 w 539179"/>
                  <a:gd name="connsiteY8" fmla="*/ 541041 h 546783"/>
                  <a:gd name="connsiteX9" fmla="*/ 0 w 539179"/>
                  <a:gd name="connsiteY9" fmla="*/ 487017 h 546783"/>
                  <a:gd name="connsiteX10" fmla="*/ 16845 w 539179"/>
                  <a:gd name="connsiteY10" fmla="*/ 445231 h 546783"/>
                  <a:gd name="connsiteX11" fmla="*/ 69133 w 539179"/>
                  <a:gd name="connsiteY11" fmla="*/ 373120 h 546783"/>
                  <a:gd name="connsiteX12" fmla="*/ 50841 w 539179"/>
                  <a:gd name="connsiteY12" fmla="*/ 276538 h 546783"/>
                  <a:gd name="connsiteX13" fmla="*/ 39795 w 539179"/>
                  <a:gd name="connsiteY13" fmla="*/ 202584 h 546783"/>
                  <a:gd name="connsiteX14" fmla="*/ 21282 w 539179"/>
                  <a:gd name="connsiteY14" fmla="*/ 100487 h 546783"/>
                  <a:gd name="connsiteX15" fmla="*/ 23774 w 539179"/>
                  <a:gd name="connsiteY15" fmla="*/ 58578 h 546783"/>
                  <a:gd name="connsiteX16" fmla="*/ 13505 w 539179"/>
                  <a:gd name="connsiteY16" fmla="*/ 3402 h 546783"/>
                  <a:gd name="connsiteX17" fmla="*/ 41666 w 539179"/>
                  <a:gd name="connsiteY17" fmla="*/ 0 h 546783"/>
                  <a:gd name="connsiteX0" fmla="*/ 41666 w 539179"/>
                  <a:gd name="connsiteY0" fmla="*/ 0 h 546783"/>
                  <a:gd name="connsiteX1" fmla="*/ 210975 w 539179"/>
                  <a:gd name="connsiteY1" fmla="*/ 42526 h 546783"/>
                  <a:gd name="connsiteX2" fmla="*/ 335979 w 539179"/>
                  <a:gd name="connsiteY2" fmla="*/ 142168 h 546783"/>
                  <a:gd name="connsiteX3" fmla="*/ 488379 w 539179"/>
                  <a:gd name="connsiteY3" fmla="*/ 238688 h 546783"/>
                  <a:gd name="connsiteX4" fmla="*/ 539179 w 539179"/>
                  <a:gd name="connsiteY4" fmla="*/ 228528 h 546783"/>
                  <a:gd name="connsiteX5" fmla="*/ 539179 w 539179"/>
                  <a:gd name="connsiteY5" fmla="*/ 472368 h 546783"/>
                  <a:gd name="connsiteX6" fmla="*/ 225636 w 539179"/>
                  <a:gd name="connsiteY6" fmla="*/ 543763 h 546783"/>
                  <a:gd name="connsiteX7" fmla="*/ 157329 w 539179"/>
                  <a:gd name="connsiteY7" fmla="*/ 546783 h 546783"/>
                  <a:gd name="connsiteX8" fmla="*/ 122802 w 539179"/>
                  <a:gd name="connsiteY8" fmla="*/ 541041 h 546783"/>
                  <a:gd name="connsiteX9" fmla="*/ 0 w 539179"/>
                  <a:gd name="connsiteY9" fmla="*/ 487017 h 546783"/>
                  <a:gd name="connsiteX10" fmla="*/ 16845 w 539179"/>
                  <a:gd name="connsiteY10" fmla="*/ 445231 h 546783"/>
                  <a:gd name="connsiteX11" fmla="*/ 69133 w 539179"/>
                  <a:gd name="connsiteY11" fmla="*/ 373120 h 546783"/>
                  <a:gd name="connsiteX12" fmla="*/ 50841 w 539179"/>
                  <a:gd name="connsiteY12" fmla="*/ 276538 h 546783"/>
                  <a:gd name="connsiteX13" fmla="*/ 39795 w 539179"/>
                  <a:gd name="connsiteY13" fmla="*/ 202584 h 546783"/>
                  <a:gd name="connsiteX14" fmla="*/ 21282 w 539179"/>
                  <a:gd name="connsiteY14" fmla="*/ 100487 h 546783"/>
                  <a:gd name="connsiteX15" fmla="*/ 23774 w 539179"/>
                  <a:gd name="connsiteY15" fmla="*/ 58578 h 546783"/>
                  <a:gd name="connsiteX16" fmla="*/ 13505 w 539179"/>
                  <a:gd name="connsiteY16" fmla="*/ 3402 h 546783"/>
                  <a:gd name="connsiteX17" fmla="*/ 41666 w 539179"/>
                  <a:gd name="connsiteY17" fmla="*/ 0 h 546783"/>
                  <a:gd name="connsiteX0" fmla="*/ 41666 w 539179"/>
                  <a:gd name="connsiteY0" fmla="*/ 0 h 548508"/>
                  <a:gd name="connsiteX1" fmla="*/ 210975 w 539179"/>
                  <a:gd name="connsiteY1" fmla="*/ 42526 h 548508"/>
                  <a:gd name="connsiteX2" fmla="*/ 335979 w 539179"/>
                  <a:gd name="connsiteY2" fmla="*/ 142168 h 548508"/>
                  <a:gd name="connsiteX3" fmla="*/ 488379 w 539179"/>
                  <a:gd name="connsiteY3" fmla="*/ 238688 h 548508"/>
                  <a:gd name="connsiteX4" fmla="*/ 539179 w 539179"/>
                  <a:gd name="connsiteY4" fmla="*/ 228528 h 548508"/>
                  <a:gd name="connsiteX5" fmla="*/ 539179 w 539179"/>
                  <a:gd name="connsiteY5" fmla="*/ 472368 h 548508"/>
                  <a:gd name="connsiteX6" fmla="*/ 223493 w 539179"/>
                  <a:gd name="connsiteY6" fmla="*/ 548424 h 548508"/>
                  <a:gd name="connsiteX7" fmla="*/ 157329 w 539179"/>
                  <a:gd name="connsiteY7" fmla="*/ 546783 h 548508"/>
                  <a:gd name="connsiteX8" fmla="*/ 122802 w 539179"/>
                  <a:gd name="connsiteY8" fmla="*/ 541041 h 548508"/>
                  <a:gd name="connsiteX9" fmla="*/ 0 w 539179"/>
                  <a:gd name="connsiteY9" fmla="*/ 487017 h 548508"/>
                  <a:gd name="connsiteX10" fmla="*/ 16845 w 539179"/>
                  <a:gd name="connsiteY10" fmla="*/ 445231 h 548508"/>
                  <a:gd name="connsiteX11" fmla="*/ 69133 w 539179"/>
                  <a:gd name="connsiteY11" fmla="*/ 373120 h 548508"/>
                  <a:gd name="connsiteX12" fmla="*/ 50841 w 539179"/>
                  <a:gd name="connsiteY12" fmla="*/ 276538 h 548508"/>
                  <a:gd name="connsiteX13" fmla="*/ 39795 w 539179"/>
                  <a:gd name="connsiteY13" fmla="*/ 202584 h 548508"/>
                  <a:gd name="connsiteX14" fmla="*/ 21282 w 539179"/>
                  <a:gd name="connsiteY14" fmla="*/ 100487 h 548508"/>
                  <a:gd name="connsiteX15" fmla="*/ 23774 w 539179"/>
                  <a:gd name="connsiteY15" fmla="*/ 58578 h 548508"/>
                  <a:gd name="connsiteX16" fmla="*/ 13505 w 539179"/>
                  <a:gd name="connsiteY16" fmla="*/ 3402 h 548508"/>
                  <a:gd name="connsiteX17" fmla="*/ 41666 w 539179"/>
                  <a:gd name="connsiteY17" fmla="*/ 0 h 548508"/>
                  <a:gd name="connsiteX0" fmla="*/ 41666 w 539179"/>
                  <a:gd name="connsiteY0" fmla="*/ 0 h 548508"/>
                  <a:gd name="connsiteX1" fmla="*/ 210975 w 539179"/>
                  <a:gd name="connsiteY1" fmla="*/ 42526 h 548508"/>
                  <a:gd name="connsiteX2" fmla="*/ 335979 w 539179"/>
                  <a:gd name="connsiteY2" fmla="*/ 142168 h 548508"/>
                  <a:gd name="connsiteX3" fmla="*/ 482303 w 539179"/>
                  <a:gd name="connsiteY3" fmla="*/ 221557 h 548508"/>
                  <a:gd name="connsiteX4" fmla="*/ 539179 w 539179"/>
                  <a:gd name="connsiteY4" fmla="*/ 228528 h 548508"/>
                  <a:gd name="connsiteX5" fmla="*/ 539179 w 539179"/>
                  <a:gd name="connsiteY5" fmla="*/ 472368 h 548508"/>
                  <a:gd name="connsiteX6" fmla="*/ 223493 w 539179"/>
                  <a:gd name="connsiteY6" fmla="*/ 548424 h 548508"/>
                  <a:gd name="connsiteX7" fmla="*/ 157329 w 539179"/>
                  <a:gd name="connsiteY7" fmla="*/ 546783 h 548508"/>
                  <a:gd name="connsiteX8" fmla="*/ 122802 w 539179"/>
                  <a:gd name="connsiteY8" fmla="*/ 541041 h 548508"/>
                  <a:gd name="connsiteX9" fmla="*/ 0 w 539179"/>
                  <a:gd name="connsiteY9" fmla="*/ 487017 h 548508"/>
                  <a:gd name="connsiteX10" fmla="*/ 16845 w 539179"/>
                  <a:gd name="connsiteY10" fmla="*/ 445231 h 548508"/>
                  <a:gd name="connsiteX11" fmla="*/ 69133 w 539179"/>
                  <a:gd name="connsiteY11" fmla="*/ 373120 h 548508"/>
                  <a:gd name="connsiteX12" fmla="*/ 50841 w 539179"/>
                  <a:gd name="connsiteY12" fmla="*/ 276538 h 548508"/>
                  <a:gd name="connsiteX13" fmla="*/ 39795 w 539179"/>
                  <a:gd name="connsiteY13" fmla="*/ 202584 h 548508"/>
                  <a:gd name="connsiteX14" fmla="*/ 21282 w 539179"/>
                  <a:gd name="connsiteY14" fmla="*/ 100487 h 548508"/>
                  <a:gd name="connsiteX15" fmla="*/ 23774 w 539179"/>
                  <a:gd name="connsiteY15" fmla="*/ 58578 h 548508"/>
                  <a:gd name="connsiteX16" fmla="*/ 13505 w 539179"/>
                  <a:gd name="connsiteY16" fmla="*/ 3402 h 548508"/>
                  <a:gd name="connsiteX17" fmla="*/ 41666 w 539179"/>
                  <a:gd name="connsiteY17" fmla="*/ 0 h 548508"/>
                  <a:gd name="connsiteX0" fmla="*/ 41666 w 554020"/>
                  <a:gd name="connsiteY0" fmla="*/ 0 h 548508"/>
                  <a:gd name="connsiteX1" fmla="*/ 210975 w 554020"/>
                  <a:gd name="connsiteY1" fmla="*/ 42526 h 548508"/>
                  <a:gd name="connsiteX2" fmla="*/ 335979 w 554020"/>
                  <a:gd name="connsiteY2" fmla="*/ 142168 h 548508"/>
                  <a:gd name="connsiteX3" fmla="*/ 482303 w 554020"/>
                  <a:gd name="connsiteY3" fmla="*/ 221557 h 548508"/>
                  <a:gd name="connsiteX4" fmla="*/ 539179 w 554020"/>
                  <a:gd name="connsiteY4" fmla="*/ 228528 h 548508"/>
                  <a:gd name="connsiteX5" fmla="*/ 554020 w 554020"/>
                  <a:gd name="connsiteY5" fmla="*/ 457968 h 548508"/>
                  <a:gd name="connsiteX6" fmla="*/ 223493 w 554020"/>
                  <a:gd name="connsiteY6" fmla="*/ 548424 h 548508"/>
                  <a:gd name="connsiteX7" fmla="*/ 157329 w 554020"/>
                  <a:gd name="connsiteY7" fmla="*/ 546783 h 548508"/>
                  <a:gd name="connsiteX8" fmla="*/ 122802 w 554020"/>
                  <a:gd name="connsiteY8" fmla="*/ 541041 h 548508"/>
                  <a:gd name="connsiteX9" fmla="*/ 0 w 554020"/>
                  <a:gd name="connsiteY9" fmla="*/ 487017 h 548508"/>
                  <a:gd name="connsiteX10" fmla="*/ 16845 w 554020"/>
                  <a:gd name="connsiteY10" fmla="*/ 445231 h 548508"/>
                  <a:gd name="connsiteX11" fmla="*/ 69133 w 554020"/>
                  <a:gd name="connsiteY11" fmla="*/ 373120 h 548508"/>
                  <a:gd name="connsiteX12" fmla="*/ 50841 w 554020"/>
                  <a:gd name="connsiteY12" fmla="*/ 276538 h 548508"/>
                  <a:gd name="connsiteX13" fmla="*/ 39795 w 554020"/>
                  <a:gd name="connsiteY13" fmla="*/ 202584 h 548508"/>
                  <a:gd name="connsiteX14" fmla="*/ 21282 w 554020"/>
                  <a:gd name="connsiteY14" fmla="*/ 100487 h 548508"/>
                  <a:gd name="connsiteX15" fmla="*/ 23774 w 554020"/>
                  <a:gd name="connsiteY15" fmla="*/ 58578 h 548508"/>
                  <a:gd name="connsiteX16" fmla="*/ 13505 w 554020"/>
                  <a:gd name="connsiteY16" fmla="*/ 3402 h 548508"/>
                  <a:gd name="connsiteX17" fmla="*/ 41666 w 554020"/>
                  <a:gd name="connsiteY17" fmla="*/ 0 h 548508"/>
                  <a:gd name="connsiteX0" fmla="*/ 41666 w 554020"/>
                  <a:gd name="connsiteY0" fmla="*/ 0 h 548508"/>
                  <a:gd name="connsiteX1" fmla="*/ 210975 w 554020"/>
                  <a:gd name="connsiteY1" fmla="*/ 42526 h 548508"/>
                  <a:gd name="connsiteX2" fmla="*/ 335979 w 554020"/>
                  <a:gd name="connsiteY2" fmla="*/ 142168 h 548508"/>
                  <a:gd name="connsiteX3" fmla="*/ 482303 w 554020"/>
                  <a:gd name="connsiteY3" fmla="*/ 221557 h 548508"/>
                  <a:gd name="connsiteX4" fmla="*/ 553471 w 554020"/>
                  <a:gd name="connsiteY4" fmla="*/ 222975 h 548508"/>
                  <a:gd name="connsiteX5" fmla="*/ 554020 w 554020"/>
                  <a:gd name="connsiteY5" fmla="*/ 457968 h 548508"/>
                  <a:gd name="connsiteX6" fmla="*/ 223493 w 554020"/>
                  <a:gd name="connsiteY6" fmla="*/ 548424 h 548508"/>
                  <a:gd name="connsiteX7" fmla="*/ 157329 w 554020"/>
                  <a:gd name="connsiteY7" fmla="*/ 546783 h 548508"/>
                  <a:gd name="connsiteX8" fmla="*/ 122802 w 554020"/>
                  <a:gd name="connsiteY8" fmla="*/ 541041 h 548508"/>
                  <a:gd name="connsiteX9" fmla="*/ 0 w 554020"/>
                  <a:gd name="connsiteY9" fmla="*/ 487017 h 548508"/>
                  <a:gd name="connsiteX10" fmla="*/ 16845 w 554020"/>
                  <a:gd name="connsiteY10" fmla="*/ 445231 h 548508"/>
                  <a:gd name="connsiteX11" fmla="*/ 69133 w 554020"/>
                  <a:gd name="connsiteY11" fmla="*/ 373120 h 548508"/>
                  <a:gd name="connsiteX12" fmla="*/ 50841 w 554020"/>
                  <a:gd name="connsiteY12" fmla="*/ 276538 h 548508"/>
                  <a:gd name="connsiteX13" fmla="*/ 39795 w 554020"/>
                  <a:gd name="connsiteY13" fmla="*/ 202584 h 548508"/>
                  <a:gd name="connsiteX14" fmla="*/ 21282 w 554020"/>
                  <a:gd name="connsiteY14" fmla="*/ 100487 h 548508"/>
                  <a:gd name="connsiteX15" fmla="*/ 23774 w 554020"/>
                  <a:gd name="connsiteY15" fmla="*/ 58578 h 548508"/>
                  <a:gd name="connsiteX16" fmla="*/ 13505 w 554020"/>
                  <a:gd name="connsiteY16" fmla="*/ 3402 h 548508"/>
                  <a:gd name="connsiteX17" fmla="*/ 41666 w 554020"/>
                  <a:gd name="connsiteY17" fmla="*/ 0 h 548508"/>
                  <a:gd name="connsiteX0" fmla="*/ 44762 w 554020"/>
                  <a:gd name="connsiteY0" fmla="*/ 0 h 598829"/>
                  <a:gd name="connsiteX1" fmla="*/ 210975 w 554020"/>
                  <a:gd name="connsiteY1" fmla="*/ 92847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4151 w 554020"/>
                  <a:gd name="connsiteY1" fmla="*/ 124373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6068 w 554020"/>
                  <a:gd name="connsiteY1" fmla="*/ 93222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54020"/>
                  <a:gd name="connsiteY0" fmla="*/ 0 h 598829"/>
                  <a:gd name="connsiteX1" fmla="*/ 226952 w 554020"/>
                  <a:gd name="connsiteY1" fmla="*/ 78843 h 598829"/>
                  <a:gd name="connsiteX2" fmla="*/ 335979 w 554020"/>
                  <a:gd name="connsiteY2" fmla="*/ 192489 h 598829"/>
                  <a:gd name="connsiteX3" fmla="*/ 482303 w 554020"/>
                  <a:gd name="connsiteY3" fmla="*/ 271878 h 598829"/>
                  <a:gd name="connsiteX4" fmla="*/ 553471 w 554020"/>
                  <a:gd name="connsiteY4" fmla="*/ 273296 h 598829"/>
                  <a:gd name="connsiteX5" fmla="*/ 554020 w 554020"/>
                  <a:gd name="connsiteY5" fmla="*/ 508289 h 598829"/>
                  <a:gd name="connsiteX6" fmla="*/ 223493 w 554020"/>
                  <a:gd name="connsiteY6" fmla="*/ 598745 h 598829"/>
                  <a:gd name="connsiteX7" fmla="*/ 157329 w 554020"/>
                  <a:gd name="connsiteY7" fmla="*/ 597104 h 598829"/>
                  <a:gd name="connsiteX8" fmla="*/ 122802 w 554020"/>
                  <a:gd name="connsiteY8" fmla="*/ 591362 h 598829"/>
                  <a:gd name="connsiteX9" fmla="*/ 0 w 554020"/>
                  <a:gd name="connsiteY9" fmla="*/ 537338 h 598829"/>
                  <a:gd name="connsiteX10" fmla="*/ 16845 w 554020"/>
                  <a:gd name="connsiteY10" fmla="*/ 495552 h 598829"/>
                  <a:gd name="connsiteX11" fmla="*/ 69133 w 554020"/>
                  <a:gd name="connsiteY11" fmla="*/ 423441 h 598829"/>
                  <a:gd name="connsiteX12" fmla="*/ 50841 w 554020"/>
                  <a:gd name="connsiteY12" fmla="*/ 326859 h 598829"/>
                  <a:gd name="connsiteX13" fmla="*/ 39795 w 554020"/>
                  <a:gd name="connsiteY13" fmla="*/ 252905 h 598829"/>
                  <a:gd name="connsiteX14" fmla="*/ 21282 w 554020"/>
                  <a:gd name="connsiteY14" fmla="*/ 150808 h 598829"/>
                  <a:gd name="connsiteX15" fmla="*/ 23774 w 554020"/>
                  <a:gd name="connsiteY15" fmla="*/ 108899 h 598829"/>
                  <a:gd name="connsiteX16" fmla="*/ 13505 w 554020"/>
                  <a:gd name="connsiteY16" fmla="*/ 53723 h 598829"/>
                  <a:gd name="connsiteX17" fmla="*/ 44762 w 554020"/>
                  <a:gd name="connsiteY17" fmla="*/ 0 h 598829"/>
                  <a:gd name="connsiteX0" fmla="*/ 44762 w 572887"/>
                  <a:gd name="connsiteY0" fmla="*/ 0 h 598829"/>
                  <a:gd name="connsiteX1" fmla="*/ 226952 w 572887"/>
                  <a:gd name="connsiteY1" fmla="*/ 78843 h 598829"/>
                  <a:gd name="connsiteX2" fmla="*/ 335979 w 572887"/>
                  <a:gd name="connsiteY2" fmla="*/ 192489 h 598829"/>
                  <a:gd name="connsiteX3" fmla="*/ 482303 w 572887"/>
                  <a:gd name="connsiteY3" fmla="*/ 271878 h 598829"/>
                  <a:gd name="connsiteX4" fmla="*/ 553471 w 572887"/>
                  <a:gd name="connsiteY4" fmla="*/ 273296 h 598829"/>
                  <a:gd name="connsiteX5" fmla="*/ 572886 w 572887"/>
                  <a:gd name="connsiteY5" fmla="*/ 508757 h 598829"/>
                  <a:gd name="connsiteX6" fmla="*/ 223493 w 572887"/>
                  <a:gd name="connsiteY6" fmla="*/ 598745 h 598829"/>
                  <a:gd name="connsiteX7" fmla="*/ 157329 w 572887"/>
                  <a:gd name="connsiteY7" fmla="*/ 597104 h 598829"/>
                  <a:gd name="connsiteX8" fmla="*/ 122802 w 572887"/>
                  <a:gd name="connsiteY8" fmla="*/ 591362 h 598829"/>
                  <a:gd name="connsiteX9" fmla="*/ 0 w 572887"/>
                  <a:gd name="connsiteY9" fmla="*/ 537338 h 598829"/>
                  <a:gd name="connsiteX10" fmla="*/ 16845 w 572887"/>
                  <a:gd name="connsiteY10" fmla="*/ 495552 h 598829"/>
                  <a:gd name="connsiteX11" fmla="*/ 69133 w 572887"/>
                  <a:gd name="connsiteY11" fmla="*/ 423441 h 598829"/>
                  <a:gd name="connsiteX12" fmla="*/ 50841 w 572887"/>
                  <a:gd name="connsiteY12" fmla="*/ 326859 h 598829"/>
                  <a:gd name="connsiteX13" fmla="*/ 39795 w 572887"/>
                  <a:gd name="connsiteY13" fmla="*/ 252905 h 598829"/>
                  <a:gd name="connsiteX14" fmla="*/ 21282 w 572887"/>
                  <a:gd name="connsiteY14" fmla="*/ 150808 h 598829"/>
                  <a:gd name="connsiteX15" fmla="*/ 23774 w 572887"/>
                  <a:gd name="connsiteY15" fmla="*/ 108899 h 598829"/>
                  <a:gd name="connsiteX16" fmla="*/ 13505 w 572887"/>
                  <a:gd name="connsiteY16" fmla="*/ 53723 h 598829"/>
                  <a:gd name="connsiteX17" fmla="*/ 44762 w 572887"/>
                  <a:gd name="connsiteY17" fmla="*/ 0 h 59882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572887" h="598829">
                    <a:moveTo>
                      <a:pt x="44762" y="0"/>
                    </a:moveTo>
                    <a:lnTo>
                      <a:pt x="226952" y="78843"/>
                    </a:lnTo>
                    <a:lnTo>
                      <a:pt x="335979" y="192489"/>
                    </a:lnTo>
                    <a:lnTo>
                      <a:pt x="482303" y="271878"/>
                    </a:lnTo>
                    <a:lnTo>
                      <a:pt x="553471" y="273296"/>
                    </a:lnTo>
                    <a:lnTo>
                      <a:pt x="572886" y="508757"/>
                    </a:lnTo>
                    <a:cubicBezTo>
                      <a:pt x="467657" y="534109"/>
                      <a:pt x="328722" y="573393"/>
                      <a:pt x="223493" y="598745"/>
                    </a:cubicBezTo>
                    <a:cubicBezTo>
                      <a:pt x="216214" y="599350"/>
                      <a:pt x="164608" y="596499"/>
                      <a:pt x="157329" y="597104"/>
                    </a:cubicBezTo>
                    <a:lnTo>
                      <a:pt x="122802" y="591362"/>
                    </a:lnTo>
                    <a:lnTo>
                      <a:pt x="0" y="537338"/>
                    </a:lnTo>
                    <a:lnTo>
                      <a:pt x="16845" y="495552"/>
                    </a:lnTo>
                    <a:lnTo>
                      <a:pt x="69133" y="423441"/>
                    </a:lnTo>
                    <a:lnTo>
                      <a:pt x="50841" y="326859"/>
                    </a:lnTo>
                    <a:lnTo>
                      <a:pt x="39795" y="252905"/>
                    </a:lnTo>
                    <a:lnTo>
                      <a:pt x="21282" y="150808"/>
                    </a:lnTo>
                    <a:lnTo>
                      <a:pt x="23774" y="108899"/>
                    </a:lnTo>
                    <a:lnTo>
                      <a:pt x="13505" y="53723"/>
                    </a:lnTo>
                    <a:lnTo>
                      <a:pt x="44762" y="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8" name="Freeform 44">
                <a:extLst>
                  <a:ext uri="{FF2B5EF4-FFF2-40B4-BE49-F238E27FC236}">
                    <a16:creationId xmlns:a16="http://schemas.microsoft.com/office/drawing/2014/main" id="{85ECF77C-70BA-A884-3CD0-6FC0FFE61AC2}"/>
                  </a:ext>
                </a:extLst>
              </xdr:cNvPr>
              <xdr:cNvSpPr/>
            </xdr:nvSpPr>
            <xdr:spPr>
              <a:xfrm rot="21465783">
                <a:off x="6232161" y="2679245"/>
                <a:ext cx="369831" cy="771817"/>
              </a:xfrm>
              <a:custGeom>
                <a:avLst/>
                <a:gdLst>
                  <a:gd name="connsiteX0" fmla="*/ 0 w 116840"/>
                  <a:gd name="connsiteY0" fmla="*/ 71120 h 243840"/>
                  <a:gd name="connsiteX1" fmla="*/ 76200 w 116840"/>
                  <a:gd name="connsiteY1" fmla="*/ 0 h 243840"/>
                  <a:gd name="connsiteX2" fmla="*/ 111760 w 116840"/>
                  <a:gd name="connsiteY2" fmla="*/ 71120 h 243840"/>
                  <a:gd name="connsiteX3" fmla="*/ 116840 w 116840"/>
                  <a:gd name="connsiteY3" fmla="*/ 243840 h 243840"/>
                  <a:gd name="connsiteX4" fmla="*/ 35560 w 116840"/>
                  <a:gd name="connsiteY4" fmla="*/ 243840 h 243840"/>
                  <a:gd name="connsiteX5" fmla="*/ 0 w 116840"/>
                  <a:gd name="connsiteY5" fmla="*/ 71120 h 2438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16840" h="243840">
                    <a:moveTo>
                      <a:pt x="0" y="71120"/>
                    </a:moveTo>
                    <a:lnTo>
                      <a:pt x="76200" y="0"/>
                    </a:lnTo>
                    <a:lnTo>
                      <a:pt x="111760" y="71120"/>
                    </a:lnTo>
                    <a:lnTo>
                      <a:pt x="116840" y="243840"/>
                    </a:lnTo>
                    <a:lnTo>
                      <a:pt x="35560" y="243840"/>
                    </a:lnTo>
                    <a:lnTo>
                      <a:pt x="0" y="71120"/>
                    </a:lnTo>
                    <a:close/>
                  </a:path>
                </a:pathLst>
              </a:cu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1200"/>
              </a:p>
            </xdr:txBody>
          </xdr:sp>
          <xdr:sp macro="" textlink="">
            <xdr:nvSpPr>
              <xdr:cNvPr id="89" name="Rectangle 88">
                <a:extLst>
                  <a:ext uri="{FF2B5EF4-FFF2-40B4-BE49-F238E27FC236}">
                    <a16:creationId xmlns:a16="http://schemas.microsoft.com/office/drawing/2014/main" id="{FEF3126E-C411-0793-3060-A1BFC49EE17B}"/>
                  </a:ext>
                </a:extLst>
              </xdr:cNvPr>
              <xdr:cNvSpPr/>
            </xdr:nvSpPr>
            <xdr:spPr>
              <a:xfrm>
                <a:off x="6122185" y="2455335"/>
                <a:ext cx="970913" cy="549921"/>
              </a:xfrm>
              <a:prstGeom prst="rect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90" name="Rectangle 89">
                <a:extLst>
                  <a:ext uri="{FF2B5EF4-FFF2-40B4-BE49-F238E27FC236}">
                    <a16:creationId xmlns:a16="http://schemas.microsoft.com/office/drawing/2014/main" id="{706B7044-3B17-0C15-4AA0-1A7E4198D09B}"/>
                  </a:ext>
                </a:extLst>
              </xdr:cNvPr>
              <xdr:cNvSpPr/>
            </xdr:nvSpPr>
            <xdr:spPr>
              <a:xfrm>
                <a:off x="2153296" y="2563091"/>
                <a:ext cx="173017" cy="1712020"/>
              </a:xfrm>
              <a:prstGeom prst="rect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pic>
          <xdr:nvPicPr>
            <xdr:cNvPr id="23" name="Picture 22" descr="Tungsten (W) - Atomic Number 74">
              <a:extLst>
                <a:ext uri="{FF2B5EF4-FFF2-40B4-BE49-F238E27FC236}">
                  <a16:creationId xmlns:a16="http://schemas.microsoft.com/office/drawing/2014/main" id="{465D9AED-D634-EFB6-BF82-52744B3615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1917988" y="3281226"/>
              <a:ext cx="294737" cy="32276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4" name="Picture 23" descr="Tungsten (W) - Atomic Number 74">
              <a:extLst>
                <a:ext uri="{FF2B5EF4-FFF2-40B4-BE49-F238E27FC236}">
                  <a16:creationId xmlns:a16="http://schemas.microsoft.com/office/drawing/2014/main" id="{A62B5C9E-37C6-B613-43C5-7F68AF8253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1709853" y="3281105"/>
              <a:ext cx="294883" cy="3231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B010509-D7B9-EAA8-3930-12E7A765065F}"/>
              </a:ext>
            </a:extLst>
          </xdr:cNvPr>
          <xdr:cNvSpPr txBox="1"/>
        </xdr:nvSpPr>
        <xdr:spPr>
          <a:xfrm>
            <a:off x="6320790" y="1800225"/>
            <a:ext cx="3792854" cy="417195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54823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800" b="0" i="0">
                <a:solidFill>
                  <a:schemeClr val="dk1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Gearbox-Con</a:t>
            </a:r>
            <a:r>
              <a:rPr lang="en-US" sz="1800" b="0" i="0">
                <a:solidFill>
                  <a:srgbClr val="548235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fang</a:t>
            </a:r>
            <a:r>
              <a:rPr lang="en-US" sz="1800" b="0" i="0">
                <a:solidFill>
                  <a:schemeClr val="dk1"/>
                </a:solidFill>
                <a:effectLst/>
                <a:latin typeface="Arial Black" panose="020B0A04020102020204" pitchFamily="34" charset="0"/>
                <a:ea typeface="+mn-ea"/>
                <a:cs typeface="+mn-cs"/>
              </a:rPr>
              <a:t>urator</a:t>
            </a:r>
            <a:endParaRPr lang="en-US" sz="1800" kern="1200">
              <a:latin typeface="Arial Black" panose="020B0A04020102020204" pitchFamily="34" charset="0"/>
            </a:endParaRPr>
          </a:p>
        </xdr:txBody>
      </xdr:sp>
    </xdr:grpSp>
    <xdr:clientData/>
  </xdr:twoCellAnchor>
  <xdr:twoCellAnchor>
    <xdr:from>
      <xdr:col>26</xdr:col>
      <xdr:colOff>57149</xdr:colOff>
      <xdr:row>43</xdr:row>
      <xdr:rowOff>93345</xdr:rowOff>
    </xdr:from>
    <xdr:to>
      <xdr:col>27</xdr:col>
      <xdr:colOff>4055745</xdr:colOff>
      <xdr:row>46</xdr:row>
      <xdr:rowOff>15240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348C658-47BA-619B-8DAC-3EDE3906FAD3}"/>
            </a:ext>
          </a:extLst>
        </xdr:cNvPr>
        <xdr:cNvSpPr txBox="1"/>
      </xdr:nvSpPr>
      <xdr:spPr>
        <a:xfrm>
          <a:off x="21088349" y="8075295"/>
          <a:ext cx="5494021" cy="46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b"/>
        <a:lstStyle/>
        <a:p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Motor Mounts are Generic. Fangtooth will provide exact motor mounts upon request.</a:t>
          </a:r>
        </a:p>
        <a:p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Single Stage Ratios &amp; Backlash have same external dimensions for gearboxes.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F681E44D559C2A7/Documents/ToDo.xlsx" TargetMode="External"/><Relationship Id="rId1" Type="http://schemas.openxmlformats.org/officeDocument/2006/relationships/externalLinkPath" Target="https://d.docs.live.net/5F681E44D559C2A7/Documents/To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VEALIENWARE\Users\dtunn\OneDrive\Documents\Stearntek_shared\CAD_20241015TUNNEY\01_ServoWorm\NewModelCode.xlsx" TargetMode="External"/><Relationship Id="rId1" Type="http://schemas.openxmlformats.org/officeDocument/2006/relationships/externalLinkPath" Target="file:///\\DAVEALIENWARE\Users\dtunn\OneDrive\Documents\Stearntek_shared\CAD_20241015TUNNEY\01_ServoWorm\NewModel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Do"/>
      <sheetName val="Customers"/>
      <sheetName val="Lists"/>
      <sheetName val="Notes"/>
      <sheetName val="Calcs"/>
      <sheetName val="Sheet1"/>
    </sheetNames>
    <sheetDataSet>
      <sheetData sheetId="0" refreshError="1"/>
      <sheetData sheetId="1">
        <row r="2">
          <cell r="A2" t="str">
            <v>Fangtooth-Livonia-Shawn Stearn</v>
          </cell>
          <cell r="B2" t="str">
            <v>Fangtooth</v>
          </cell>
          <cell r="C2" t="str">
            <v>Shawn Stearn</v>
          </cell>
          <cell r="D2" t="str">
            <v>11970 Mayfield Ave</v>
          </cell>
          <cell r="F2" t="str">
            <v>Livonia</v>
          </cell>
          <cell r="G2" t="str">
            <v>MI</v>
          </cell>
          <cell r="H2">
            <v>48150</v>
          </cell>
          <cell r="I2" t="str">
            <v>USA</v>
          </cell>
          <cell r="J2" t="str">
            <v>shawn@fang2th.com</v>
          </cell>
          <cell r="K2">
            <v>2487984877</v>
          </cell>
        </row>
        <row r="3">
          <cell r="A3" t="str">
            <v>PowerJacks USA-Dearborn-Shawn Stearn</v>
          </cell>
          <cell r="B3" t="str">
            <v>PowerJacks USA</v>
          </cell>
          <cell r="C3" t="str">
            <v>Shawn Stearn</v>
          </cell>
          <cell r="D3" t="str">
            <v>6500 Chase Rd</v>
          </cell>
          <cell r="F3" t="str">
            <v>Dearborn</v>
          </cell>
          <cell r="G3" t="str">
            <v>MI</v>
          </cell>
          <cell r="H3">
            <v>48126</v>
          </cell>
          <cell r="I3" t="str">
            <v>USA</v>
          </cell>
          <cell r="J3" t="str">
            <v>stearn@powerjacksusa.com</v>
          </cell>
          <cell r="K3">
            <v>2487984877</v>
          </cell>
        </row>
        <row r="4">
          <cell r="A4" t="str">
            <v>zzzzz</v>
          </cell>
        </row>
        <row r="5">
          <cell r="A5" t="str">
            <v>zzzzz</v>
          </cell>
        </row>
        <row r="6">
          <cell r="A6" t="str">
            <v>zzzzz</v>
          </cell>
        </row>
        <row r="7">
          <cell r="A7" t="str">
            <v>zzzzz</v>
          </cell>
        </row>
        <row r="8">
          <cell r="A8" t="str">
            <v>zzzzz</v>
          </cell>
        </row>
        <row r="9">
          <cell r="A9" t="str">
            <v>zzzzz</v>
          </cell>
        </row>
        <row r="10">
          <cell r="A10" t="str">
            <v>zzzzz</v>
          </cell>
        </row>
        <row r="11">
          <cell r="A11" t="str">
            <v>zzzzz</v>
          </cell>
        </row>
        <row r="12">
          <cell r="A12" t="str">
            <v>zzzzz</v>
          </cell>
        </row>
        <row r="13">
          <cell r="A13" t="str">
            <v>zzzzz</v>
          </cell>
        </row>
        <row r="14">
          <cell r="A14" t="str">
            <v>zzzzz</v>
          </cell>
        </row>
        <row r="15">
          <cell r="A15" t="str">
            <v>zzzzz</v>
          </cell>
        </row>
        <row r="16">
          <cell r="A16" t="str">
            <v>zzzzz</v>
          </cell>
        </row>
        <row r="17">
          <cell r="A17" t="str">
            <v>zzzzz</v>
          </cell>
        </row>
        <row r="18">
          <cell r="A18" t="str">
            <v>zzzzz</v>
          </cell>
        </row>
        <row r="19">
          <cell r="A19" t="str">
            <v>zzzzz</v>
          </cell>
        </row>
        <row r="20">
          <cell r="A20" t="str">
            <v>zzzzz</v>
          </cell>
        </row>
        <row r="21">
          <cell r="A21" t="str">
            <v>zzzzz</v>
          </cell>
        </row>
        <row r="22">
          <cell r="A22" t="str">
            <v>zzzzz</v>
          </cell>
        </row>
        <row r="23">
          <cell r="A23" t="str">
            <v>zzzzz</v>
          </cell>
        </row>
        <row r="24">
          <cell r="A24" t="str">
            <v>zzzzz</v>
          </cell>
        </row>
        <row r="25">
          <cell r="A25" t="str">
            <v>zzzzz</v>
          </cell>
        </row>
        <row r="26">
          <cell r="A26" t="str">
            <v>zzzzz</v>
          </cell>
        </row>
        <row r="27">
          <cell r="A27" t="str">
            <v>zzzzz</v>
          </cell>
        </row>
        <row r="28">
          <cell r="A28" t="str">
            <v>zzzzz</v>
          </cell>
        </row>
        <row r="29">
          <cell r="A29" t="str">
            <v>zzzzz</v>
          </cell>
        </row>
        <row r="30">
          <cell r="A30" t="str">
            <v>zzzzz</v>
          </cell>
        </row>
        <row r="31">
          <cell r="A31" t="str">
            <v>zzzzz</v>
          </cell>
        </row>
        <row r="32">
          <cell r="A32" t="str">
            <v>zzzzz</v>
          </cell>
        </row>
        <row r="33">
          <cell r="A33" t="str">
            <v>zzzzz</v>
          </cell>
        </row>
        <row r="34">
          <cell r="A34" t="str">
            <v>zzzzz</v>
          </cell>
        </row>
        <row r="35">
          <cell r="A35" t="str">
            <v>zzzzz</v>
          </cell>
        </row>
        <row r="36">
          <cell r="A36" t="str">
            <v>zzzzz</v>
          </cell>
        </row>
      </sheetData>
      <sheetData sheetId="2">
        <row r="2">
          <cell r="A2" t="str">
            <v>CAD</v>
          </cell>
          <cell r="B2" t="str">
            <v>CAD</v>
          </cell>
          <cell r="D2" t="str">
            <v>Completed</v>
          </cell>
          <cell r="E2">
            <v>4</v>
          </cell>
          <cell r="G2" t="str">
            <v>Hot</v>
          </cell>
          <cell r="H2">
            <v>1</v>
          </cell>
          <cell r="J2" t="str">
            <v>Accuthread</v>
          </cell>
          <cell r="K2" t="str">
            <v>ACC</v>
          </cell>
        </row>
        <row r="3">
          <cell r="A3" t="str">
            <v>Quote</v>
          </cell>
          <cell r="B3" t="str">
            <v>QT</v>
          </cell>
          <cell r="D3" t="str">
            <v>Waiting for customer</v>
          </cell>
          <cell r="E3">
            <v>3</v>
          </cell>
          <cell r="G3" t="str">
            <v>Low</v>
          </cell>
          <cell r="H3">
            <v>3</v>
          </cell>
          <cell r="J3" t="str">
            <v>Atlanta</v>
          </cell>
          <cell r="K3" t="str">
            <v>ATL</v>
          </cell>
        </row>
        <row r="4">
          <cell r="A4" t="str">
            <v>Support</v>
          </cell>
          <cell r="B4" t="str">
            <v>SUP</v>
          </cell>
          <cell r="D4" t="str">
            <v>Waiting for Vendor</v>
          </cell>
          <cell r="E4">
            <v>2</v>
          </cell>
          <cell r="G4" t="str">
            <v>Standard</v>
          </cell>
          <cell r="H4">
            <v>2</v>
          </cell>
          <cell r="J4" t="str">
            <v>Creative Motion Control</v>
          </cell>
          <cell r="K4" t="str">
            <v>CMC</v>
          </cell>
        </row>
        <row r="5">
          <cell r="A5" t="str">
            <v>Web</v>
          </cell>
          <cell r="B5" t="str">
            <v>WEB</v>
          </cell>
          <cell r="D5" t="str">
            <v>Working on</v>
          </cell>
          <cell r="E5">
            <v>1</v>
          </cell>
          <cell r="J5" t="str">
            <v>Fangtooth</v>
          </cell>
          <cell r="K5" t="str">
            <v>F2TH</v>
          </cell>
        </row>
        <row r="6">
          <cell r="J6" t="str">
            <v>Fibro</v>
          </cell>
          <cell r="K6" t="str">
            <v>FBR</v>
          </cell>
        </row>
        <row r="7">
          <cell r="J7" t="str">
            <v>GAM</v>
          </cell>
          <cell r="K7" t="str">
            <v>GAM</v>
          </cell>
        </row>
        <row r="8">
          <cell r="J8" t="str">
            <v>IKO</v>
          </cell>
          <cell r="K8" t="str">
            <v>IKO</v>
          </cell>
        </row>
        <row r="9">
          <cell r="J9" t="str">
            <v>inTECH</v>
          </cell>
          <cell r="K9" t="str">
            <v>INT</v>
          </cell>
        </row>
        <row r="10">
          <cell r="J10" t="str">
            <v>Macron</v>
          </cell>
          <cell r="K10" t="str">
            <v>MAC</v>
          </cell>
        </row>
        <row r="11">
          <cell r="J11" t="str">
            <v>Powerjacks USA</v>
          </cell>
          <cell r="K11" t="str">
            <v>PJUS</v>
          </cell>
        </row>
        <row r="12">
          <cell r="J12" t="str">
            <v>Socare</v>
          </cell>
          <cell r="K12" t="str">
            <v>SOC</v>
          </cell>
        </row>
        <row r="13">
          <cell r="J13" t="str">
            <v>WEG</v>
          </cell>
          <cell r="K13" t="str">
            <v>WEG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onfigurator"/>
      <sheetName val="GhD_Data"/>
      <sheetName val="16th"/>
    </sheetNames>
    <sheetDataSet>
      <sheetData sheetId="0"/>
      <sheetData sheetId="1">
        <row r="6">
          <cell r="S6" t="str">
            <v>CvK</v>
          </cell>
          <cell r="T6" t="str">
            <v>FeD</v>
          </cell>
          <cell r="U6" t="str">
            <v>GhD</v>
          </cell>
          <cell r="V6" t="str">
            <v>HvD</v>
          </cell>
          <cell r="W6" t="str">
            <v>SpB</v>
          </cell>
        </row>
        <row r="7">
          <cell r="S7">
            <v>2</v>
          </cell>
          <cell r="T7">
            <v>15</v>
          </cell>
          <cell r="U7">
            <v>38</v>
          </cell>
          <cell r="V7">
            <v>15</v>
          </cell>
          <cell r="W7">
            <v>65</v>
          </cell>
        </row>
        <row r="8">
          <cell r="S8">
            <v>3</v>
          </cell>
          <cell r="T8">
            <v>20</v>
          </cell>
          <cell r="U8">
            <v>51</v>
          </cell>
          <cell r="V8">
            <v>20</v>
          </cell>
          <cell r="W8">
            <v>75</v>
          </cell>
        </row>
        <row r="9">
          <cell r="S9">
            <v>4</v>
          </cell>
          <cell r="T9">
            <v>25</v>
          </cell>
          <cell r="U9">
            <v>64</v>
          </cell>
          <cell r="V9">
            <v>25</v>
          </cell>
          <cell r="W9">
            <v>90</v>
          </cell>
        </row>
        <row r="10">
          <cell r="S10">
            <v>5</v>
          </cell>
          <cell r="T10">
            <v>30</v>
          </cell>
          <cell r="U10">
            <v>76</v>
          </cell>
          <cell r="V10">
            <v>30</v>
          </cell>
          <cell r="W10">
            <v>110</v>
          </cell>
        </row>
        <row r="11">
          <cell r="S11">
            <v>6</v>
          </cell>
          <cell r="T11">
            <v>35</v>
          </cell>
          <cell r="U11">
            <v>89</v>
          </cell>
          <cell r="V11">
            <v>35</v>
          </cell>
          <cell r="W11">
            <v>140</v>
          </cell>
        </row>
        <row r="12">
          <cell r="S12">
            <v>8</v>
          </cell>
          <cell r="V12">
            <v>40</v>
          </cell>
          <cell r="W12">
            <v>170</v>
          </cell>
        </row>
        <row r="13">
          <cell r="S13">
            <v>9</v>
          </cell>
          <cell r="V13">
            <v>50</v>
          </cell>
          <cell r="W13">
            <v>210</v>
          </cell>
        </row>
        <row r="14">
          <cell r="S14">
            <v>10</v>
          </cell>
          <cell r="V14">
            <v>60</v>
          </cell>
          <cell r="W14">
            <v>240</v>
          </cell>
        </row>
        <row r="15">
          <cell r="S15">
            <v>11</v>
          </cell>
          <cell r="V15">
            <v>70</v>
          </cell>
          <cell r="W15">
            <v>280</v>
          </cell>
        </row>
        <row r="16">
          <cell r="V16">
            <v>80</v>
          </cell>
        </row>
        <row r="17">
          <cell r="V17">
            <v>100</v>
          </cell>
        </row>
        <row r="18">
          <cell r="V18">
            <v>120</v>
          </cell>
        </row>
        <row r="19">
          <cell r="S19" t="str">
            <v>NW</v>
          </cell>
          <cell r="T19" t="str">
            <v>SW</v>
          </cell>
          <cell r="U19" t="str">
            <v>SW</v>
          </cell>
          <cell r="V19" t="str">
            <v>NW</v>
          </cell>
          <cell r="W19" t="str">
            <v>SB</v>
          </cell>
        </row>
        <row r="20">
          <cell r="V20" t="str">
            <v>SW</v>
          </cell>
        </row>
        <row r="21">
          <cell r="S21" t="str">
            <v>S</v>
          </cell>
          <cell r="T21" t="str">
            <v>S</v>
          </cell>
          <cell r="U21" t="str">
            <v>S</v>
          </cell>
          <cell r="V21" t="str">
            <v>S</v>
          </cell>
          <cell r="W21" t="str">
            <v>S</v>
          </cell>
        </row>
        <row r="22">
          <cell r="T22" t="str">
            <v>L</v>
          </cell>
          <cell r="U22" t="str">
            <v>L</v>
          </cell>
          <cell r="V22" t="str">
            <v>L</v>
          </cell>
        </row>
        <row r="23">
          <cell r="U23" t="str">
            <v>Z</v>
          </cell>
        </row>
        <row r="24">
          <cell r="S24">
            <v>5</v>
          </cell>
          <cell r="T24">
            <v>5</v>
          </cell>
          <cell r="U24">
            <v>5</v>
          </cell>
          <cell r="V24">
            <v>5</v>
          </cell>
          <cell r="W24">
            <v>1</v>
          </cell>
        </row>
        <row r="25">
          <cell r="S25">
            <v>7.5</v>
          </cell>
          <cell r="T25">
            <v>6</v>
          </cell>
          <cell r="U25">
            <v>6</v>
          </cell>
          <cell r="V25">
            <v>10</v>
          </cell>
          <cell r="W25">
            <v>1.5</v>
          </cell>
        </row>
        <row r="26">
          <cell r="S26">
            <v>10</v>
          </cell>
          <cell r="T26">
            <v>7</v>
          </cell>
          <cell r="U26">
            <v>7</v>
          </cell>
          <cell r="V26">
            <v>15</v>
          </cell>
          <cell r="W26">
            <v>2</v>
          </cell>
        </row>
        <row r="27">
          <cell r="S27">
            <v>15</v>
          </cell>
          <cell r="T27">
            <v>8</v>
          </cell>
          <cell r="U27">
            <v>8</v>
          </cell>
          <cell r="V27">
            <v>20</v>
          </cell>
          <cell r="W27">
            <v>3</v>
          </cell>
        </row>
        <row r="28">
          <cell r="S28">
            <v>20</v>
          </cell>
          <cell r="T28">
            <v>9</v>
          </cell>
          <cell r="U28">
            <v>9</v>
          </cell>
          <cell r="V28">
            <v>25</v>
          </cell>
          <cell r="W28">
            <v>4</v>
          </cell>
        </row>
        <row r="29">
          <cell r="S29">
            <v>20</v>
          </cell>
          <cell r="T29">
            <v>10</v>
          </cell>
          <cell r="U29">
            <v>10</v>
          </cell>
          <cell r="V29">
            <v>30</v>
          </cell>
          <cell r="W29">
            <v>5</v>
          </cell>
        </row>
        <row r="30">
          <cell r="S30">
            <v>25</v>
          </cell>
          <cell r="T30">
            <v>15</v>
          </cell>
          <cell r="U30">
            <v>15</v>
          </cell>
          <cell r="V30">
            <v>40</v>
          </cell>
        </row>
        <row r="31">
          <cell r="S31">
            <v>30</v>
          </cell>
          <cell r="T31">
            <v>20</v>
          </cell>
          <cell r="U31">
            <v>20</v>
          </cell>
          <cell r="V31">
            <v>50</v>
          </cell>
        </row>
        <row r="32">
          <cell r="S32">
            <v>40</v>
          </cell>
          <cell r="T32">
            <v>25</v>
          </cell>
          <cell r="U32">
            <v>25</v>
          </cell>
          <cell r="V32">
            <v>60</v>
          </cell>
        </row>
        <row r="33">
          <cell r="S33">
            <v>50</v>
          </cell>
          <cell r="T33">
            <v>30</v>
          </cell>
          <cell r="U33">
            <v>30</v>
          </cell>
          <cell r="V33">
            <v>70</v>
          </cell>
        </row>
        <row r="34">
          <cell r="S34">
            <v>60</v>
          </cell>
          <cell r="T34">
            <v>40</v>
          </cell>
          <cell r="U34">
            <v>40</v>
          </cell>
        </row>
        <row r="35">
          <cell r="T35">
            <v>50</v>
          </cell>
          <cell r="U35">
            <v>50</v>
          </cell>
        </row>
        <row r="36">
          <cell r="T36">
            <v>60</v>
          </cell>
          <cell r="U36">
            <v>60</v>
          </cell>
        </row>
        <row r="37">
          <cell r="S37" t="str">
            <v>W</v>
          </cell>
          <cell r="T37" t="str">
            <v>W</v>
          </cell>
          <cell r="U37" t="str">
            <v>W</v>
          </cell>
          <cell r="V37" t="str">
            <v>O</v>
          </cell>
          <cell r="W37" t="str">
            <v>W</v>
          </cell>
        </row>
        <row r="38">
          <cell r="S38" t="str">
            <v>B</v>
          </cell>
          <cell r="V38" t="str">
            <v>U</v>
          </cell>
        </row>
        <row r="39">
          <cell r="S39" t="str">
            <v>H</v>
          </cell>
          <cell r="V39" t="str">
            <v>V</v>
          </cell>
        </row>
        <row r="40">
          <cell r="S40" t="str">
            <v>L</v>
          </cell>
        </row>
        <row r="41">
          <cell r="S41" t="str">
            <v>K</v>
          </cell>
        </row>
        <row r="42">
          <cell r="S42" t="str">
            <v>T</v>
          </cell>
        </row>
        <row r="43">
          <cell r="S43">
            <v>10</v>
          </cell>
          <cell r="T43">
            <v>12</v>
          </cell>
          <cell r="U43">
            <v>12</v>
          </cell>
          <cell r="V43">
            <v>10</v>
          </cell>
          <cell r="W43" t="str">
            <v>13M</v>
          </cell>
        </row>
        <row r="44">
          <cell r="S44">
            <v>12</v>
          </cell>
          <cell r="T44">
            <v>14</v>
          </cell>
          <cell r="U44">
            <v>14</v>
          </cell>
          <cell r="V44">
            <v>16</v>
          </cell>
          <cell r="W44" t="str">
            <v>16M</v>
          </cell>
        </row>
        <row r="45">
          <cell r="S45">
            <v>14</v>
          </cell>
          <cell r="T45">
            <v>18</v>
          </cell>
          <cell r="U45">
            <v>18</v>
          </cell>
          <cell r="V45">
            <v>19</v>
          </cell>
          <cell r="W45" t="str">
            <v>18M</v>
          </cell>
        </row>
        <row r="46">
          <cell r="S46">
            <v>16</v>
          </cell>
          <cell r="T46">
            <v>20</v>
          </cell>
          <cell r="U46">
            <v>20</v>
          </cell>
          <cell r="V46">
            <v>20</v>
          </cell>
          <cell r="W46" t="str">
            <v>22M</v>
          </cell>
        </row>
        <row r="47">
          <cell r="S47">
            <v>18</v>
          </cell>
          <cell r="T47">
            <v>24</v>
          </cell>
          <cell r="U47">
            <v>24</v>
          </cell>
          <cell r="V47">
            <v>22</v>
          </cell>
          <cell r="W47" t="str">
            <v>32M</v>
          </cell>
        </row>
        <row r="48">
          <cell r="S48">
            <v>20</v>
          </cell>
          <cell r="T48">
            <v>27</v>
          </cell>
          <cell r="U48">
            <v>27</v>
          </cell>
          <cell r="V48">
            <v>23</v>
          </cell>
          <cell r="W48" t="str">
            <v>40M</v>
          </cell>
        </row>
        <row r="49">
          <cell r="S49">
            <v>22</v>
          </cell>
          <cell r="T49">
            <v>30</v>
          </cell>
          <cell r="U49">
            <v>30</v>
          </cell>
          <cell r="V49">
            <v>24</v>
          </cell>
          <cell r="W49" t="str">
            <v>50M</v>
          </cell>
        </row>
        <row r="50">
          <cell r="S50">
            <v>23</v>
          </cell>
          <cell r="T50">
            <v>31</v>
          </cell>
          <cell r="U50">
            <v>31</v>
          </cell>
          <cell r="V50">
            <v>27</v>
          </cell>
          <cell r="W50" t="str">
            <v>55M</v>
          </cell>
        </row>
        <row r="51">
          <cell r="S51">
            <v>24</v>
          </cell>
          <cell r="T51">
            <v>39</v>
          </cell>
          <cell r="U51">
            <v>39</v>
          </cell>
          <cell r="V51">
            <v>30</v>
          </cell>
          <cell r="W51" t="str">
            <v>60M</v>
          </cell>
        </row>
        <row r="52">
          <cell r="S52">
            <v>26</v>
          </cell>
          <cell r="T52" t="str">
            <v>20M</v>
          </cell>
          <cell r="U52" t="str">
            <v>16M</v>
          </cell>
          <cell r="V52">
            <v>31</v>
          </cell>
        </row>
        <row r="53">
          <cell r="S53">
            <v>28</v>
          </cell>
          <cell r="T53" t="str">
            <v>25M</v>
          </cell>
          <cell r="U53" t="str">
            <v>20M</v>
          </cell>
          <cell r="V53">
            <v>32</v>
          </cell>
        </row>
        <row r="54">
          <cell r="S54">
            <v>30</v>
          </cell>
          <cell r="T54" t="str">
            <v>30M</v>
          </cell>
          <cell r="U54" t="str">
            <v>22M</v>
          </cell>
          <cell r="V54">
            <v>35</v>
          </cell>
        </row>
        <row r="55">
          <cell r="S55">
            <v>31</v>
          </cell>
          <cell r="T55" t="str">
            <v>35M</v>
          </cell>
          <cell r="U55" t="str">
            <v>25M</v>
          </cell>
          <cell r="V55">
            <v>36</v>
          </cell>
        </row>
        <row r="56">
          <cell r="S56">
            <v>35</v>
          </cell>
          <cell r="T56" t="str">
            <v>38M</v>
          </cell>
          <cell r="U56" t="str">
            <v>28M</v>
          </cell>
          <cell r="V56">
            <v>39</v>
          </cell>
        </row>
        <row r="57">
          <cell r="S57">
            <v>39</v>
          </cell>
          <cell r="T57" t="str">
            <v>40M</v>
          </cell>
          <cell r="U57" t="str">
            <v>30M</v>
          </cell>
          <cell r="V57">
            <v>40</v>
          </cell>
        </row>
        <row r="58">
          <cell r="S58">
            <v>47</v>
          </cell>
          <cell r="T58" t="str">
            <v>45M</v>
          </cell>
          <cell r="U58" t="str">
            <v>35M</v>
          </cell>
          <cell r="V58">
            <v>43</v>
          </cell>
        </row>
        <row r="59">
          <cell r="S59" t="str">
            <v>20M</v>
          </cell>
          <cell r="T59" t="str">
            <v>60M</v>
          </cell>
          <cell r="U59" t="str">
            <v>38M</v>
          </cell>
          <cell r="V59">
            <v>44</v>
          </cell>
        </row>
        <row r="60">
          <cell r="S60" t="str">
            <v>25M</v>
          </cell>
          <cell r="U60" t="str">
            <v>40M</v>
          </cell>
          <cell r="V60">
            <v>47</v>
          </cell>
        </row>
        <row r="61">
          <cell r="S61" t="str">
            <v>35M</v>
          </cell>
          <cell r="U61" t="str">
            <v>45M</v>
          </cell>
          <cell r="V61">
            <v>51</v>
          </cell>
        </row>
        <row r="62">
          <cell r="S62" t="str">
            <v>50M</v>
          </cell>
          <cell r="U62" t="str">
            <v>48M</v>
          </cell>
          <cell r="V62">
            <v>52</v>
          </cell>
        </row>
        <row r="63">
          <cell r="S63" t="str">
            <v>55M</v>
          </cell>
          <cell r="U63" t="str">
            <v>50M</v>
          </cell>
          <cell r="V63">
            <v>54</v>
          </cell>
        </row>
        <row r="64">
          <cell r="S64" t="str">
            <v>75M</v>
          </cell>
          <cell r="U64" t="str">
            <v>60M</v>
          </cell>
          <cell r="V64">
            <v>55</v>
          </cell>
        </row>
        <row r="65">
          <cell r="U65" t="str">
            <v>65M</v>
          </cell>
          <cell r="V65">
            <v>56</v>
          </cell>
        </row>
        <row r="66">
          <cell r="U66" t="str">
            <v>70M</v>
          </cell>
          <cell r="V66">
            <v>63</v>
          </cell>
        </row>
        <row r="67">
          <cell r="U67" t="str">
            <v>80M</v>
          </cell>
          <cell r="V67">
            <v>64</v>
          </cell>
        </row>
        <row r="68">
          <cell r="U68" t="str">
            <v>90M</v>
          </cell>
          <cell r="V68">
            <v>71</v>
          </cell>
        </row>
        <row r="69">
          <cell r="V69">
            <v>88</v>
          </cell>
        </row>
        <row r="70">
          <cell r="V70">
            <v>95</v>
          </cell>
        </row>
        <row r="71">
          <cell r="V71">
            <v>104</v>
          </cell>
        </row>
        <row r="72">
          <cell r="V72">
            <v>120</v>
          </cell>
        </row>
        <row r="73">
          <cell r="V73">
            <v>127</v>
          </cell>
        </row>
        <row r="74">
          <cell r="V74">
            <v>144</v>
          </cell>
        </row>
        <row r="75">
          <cell r="V75">
            <v>160</v>
          </cell>
        </row>
        <row r="76">
          <cell r="S76" t="str">
            <v>HH</v>
          </cell>
          <cell r="T76" t="str">
            <v>HH</v>
          </cell>
          <cell r="U76" t="str">
            <v>HH</v>
          </cell>
          <cell r="V76" t="str">
            <v>HH</v>
          </cell>
          <cell r="W76" t="str">
            <v>HH</v>
          </cell>
        </row>
        <row r="77">
          <cell r="S77" t="str">
            <v>Z1</v>
          </cell>
          <cell r="T77" t="str">
            <v>Z1</v>
          </cell>
          <cell r="U77" t="str">
            <v>Z1</v>
          </cell>
          <cell r="V77" t="str">
            <v>Z1</v>
          </cell>
          <cell r="W77" t="str">
            <v>Z1</v>
          </cell>
        </row>
        <row r="78">
          <cell r="S78" t="str">
            <v>Z2</v>
          </cell>
          <cell r="T78" t="str">
            <v>Z2</v>
          </cell>
          <cell r="U78" t="str">
            <v>Z2</v>
          </cell>
          <cell r="V78" t="str">
            <v>Z2</v>
          </cell>
          <cell r="W78" t="str">
            <v>Z2</v>
          </cell>
        </row>
        <row r="79">
          <cell r="S79" t="str">
            <v>Z3</v>
          </cell>
          <cell r="T79" t="str">
            <v>Z3</v>
          </cell>
          <cell r="U79" t="str">
            <v>Z3</v>
          </cell>
          <cell r="V79" t="str">
            <v>Z3</v>
          </cell>
          <cell r="W79" t="str">
            <v>Z3</v>
          </cell>
        </row>
        <row r="80">
          <cell r="S80" t="str">
            <v>K</v>
          </cell>
          <cell r="T80" t="str">
            <v>K</v>
          </cell>
          <cell r="U80" t="str">
            <v>K</v>
          </cell>
          <cell r="V80" t="str">
            <v>K</v>
          </cell>
          <cell r="W80" t="str">
            <v>K</v>
          </cell>
        </row>
        <row r="81">
          <cell r="T81" t="str">
            <v>S</v>
          </cell>
          <cell r="U81" t="str">
            <v>S</v>
          </cell>
          <cell r="V81" t="str">
            <v>S</v>
          </cell>
          <cell r="W81" t="str">
            <v>S</v>
          </cell>
        </row>
        <row r="82">
          <cell r="U82" t="str">
            <v>D</v>
          </cell>
          <cell r="W82" t="str">
            <v>D</v>
          </cell>
        </row>
        <row r="83">
          <cell r="U83" t="str">
            <v>E</v>
          </cell>
        </row>
        <row r="84">
          <cell r="S84" t="str">
            <v>MOTOR</v>
          </cell>
          <cell r="T84" t="str">
            <v>MOTOR</v>
          </cell>
          <cell r="U84" t="str">
            <v>MOTOR</v>
          </cell>
          <cell r="V84" t="str">
            <v>MOTOR</v>
          </cell>
          <cell r="W84" t="str">
            <v>MOTOR</v>
          </cell>
        </row>
        <row r="85">
          <cell r="S85" t="str">
            <v>SIP</v>
          </cell>
          <cell r="T85" t="str">
            <v>SIP</v>
          </cell>
          <cell r="U85" t="str">
            <v>SIP</v>
          </cell>
          <cell r="V85" t="str">
            <v>SIP</v>
          </cell>
          <cell r="W85" t="str">
            <v>SIP</v>
          </cell>
        </row>
        <row r="86">
          <cell r="S86" t="str">
            <v>DIP</v>
          </cell>
          <cell r="T86" t="str">
            <v>DIP</v>
          </cell>
          <cell r="U86" t="str">
            <v>DIP</v>
          </cell>
          <cell r="V86" t="str">
            <v>DIP</v>
          </cell>
          <cell r="W86" t="str">
            <v>DIP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B6A49-A596-4D49-86CE-11AA7010A7C0}" name="MasterData" displayName="MasterData" ref="A1:D41" totalsRowShown="0" headerRowDxfId="86" dataDxfId="85">
  <autoFilter ref="A1:D41" xr:uid="{713B6A49-A596-4D49-86CE-11AA7010A7C0}"/>
  <tableColumns count="4">
    <tableColumn id="1" xr3:uid="{508E278B-78F8-477D-90C0-8AD174DC88CB}" name="Series" dataDxfId="84"/>
    <tableColumn id="2" xr3:uid="{509730EA-3764-4A39-B649-B45338EFC5D8}" name="Series Desc" dataDxfId="83"/>
    <tableColumn id="3" xr3:uid="{1E137CAC-0382-4FF1-9D30-54FE1570AFD0}" name="Size" dataDxfId="82"/>
    <tableColumn id="4" xr3:uid="{624BD688-060D-4A41-8E0C-5CD4A5E4B463}" name="Size Desc" dataDxfId="81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B0FC6A-3352-4F41-9F18-913381881233}" name="GearData" displayName="GearData" ref="A1:E49" totalsRowShown="0" headerRowDxfId="80" dataDxfId="79">
  <autoFilter ref="A1:E49" xr:uid="{B0B0FC6A-3352-4F41-9F18-913381881233}"/>
  <sortState xmlns:xlrd2="http://schemas.microsoft.com/office/spreadsheetml/2017/richdata2" ref="A2:D49">
    <sortCondition ref="D1:D49"/>
  </sortState>
  <tableColumns count="5">
    <tableColumn id="1" xr3:uid="{6AFC528E-B87E-43AB-BF10-D3F779ED0A3E}" name="MCStart" dataDxfId="78"/>
    <tableColumn id="2" xr3:uid="{F5EC3C54-AB77-4A85-9E43-8CFF74870CB9}" name="Series" dataDxfId="77"/>
    <tableColumn id="3" xr3:uid="{22FCBDEB-F808-40A9-BD7B-7273080D9DDB}" name="Size" dataDxfId="76"/>
    <tableColumn id="4" xr3:uid="{16D1F95F-7DDA-466C-B9E7-3C8A9B20EBEE}" name="Type" dataDxfId="75"/>
    <tableColumn id="5" xr3:uid="{29536C9E-643D-40C4-8AD7-38FD552D0EB5}" name="Gear Desc" dataDxfId="7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3CC07A-2516-45FB-9770-8ADCB74314AE}" name="BLData" displayName="BLData" ref="A1:E67" totalsRowShown="0" headerRowDxfId="73" dataDxfId="72">
  <autoFilter ref="A1:E67" xr:uid="{673CC07A-2516-45FB-9770-8ADCB74314AE}"/>
  <sortState xmlns:xlrd2="http://schemas.microsoft.com/office/spreadsheetml/2017/richdata2" ref="A2:E58">
    <sortCondition ref="A1:A58"/>
  </sortState>
  <tableColumns count="5">
    <tableColumn id="1" xr3:uid="{9CD698E3-F054-4BB9-86F7-4AA0A4796C5F}" name="MCStart" dataDxfId="71"/>
    <tableColumn id="2" xr3:uid="{0F3106E0-3497-43CD-87A0-E29D76DAD38B}" name="Series" dataDxfId="70"/>
    <tableColumn id="3" xr3:uid="{9588507B-FF78-4762-884C-A9DD27FF8A7B}" name="Size" dataDxfId="69"/>
    <tableColumn id="4" xr3:uid="{6FBB5ADD-E6C6-4948-8983-43A1F8759B79}" name="BL" dataDxfId="68"/>
    <tableColumn id="5" xr3:uid="{7A964B01-5639-43C7-BF2D-9D9CABBFB55E}" name="BLDesc" dataDxfId="6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C9DF5-2284-4F91-ACC2-6809F204BCFB}" name="RatioData" displayName="RatioData" ref="A1:E379" totalsRowShown="0" headerRowDxfId="66" dataDxfId="65">
  <autoFilter ref="A1:E379" xr:uid="{4A1C9DF5-2284-4F91-ACC2-6809F204BCFB}"/>
  <tableColumns count="5">
    <tableColumn id="1" xr3:uid="{F1BA0C84-8865-4077-9A51-B5EEB67886B1}" name="MCStart" dataDxfId="64"/>
    <tableColumn id="2" xr3:uid="{97CB4294-4F78-4BEA-B3A6-AA974B74822C}" name="Series" dataDxfId="63"/>
    <tableColumn id="3" xr3:uid="{DD9C8BA2-A583-4CDF-95A9-6DA7B231B097}" name="Size" dataDxfId="62"/>
    <tableColumn id="4" xr3:uid="{3B2D6D6E-06A8-4D89-882C-E28B21A5C6CF}" name="Rcode" dataDxfId="61"/>
    <tableColumn id="5" xr3:uid="{E3F7B0FC-BD9C-4710-928A-3ECC801B1A53}" name="Ratio" dataDxfId="60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21ADB1-CA51-428E-8FFF-56F4A0330328}" name="MountData" displayName="MountData" ref="A1:C13" totalsRowShown="0" headerRowDxfId="59" dataDxfId="58">
  <autoFilter ref="A1:C13" xr:uid="{AD21ADB1-CA51-428E-8FFF-56F4A0330328}"/>
  <tableColumns count="3">
    <tableColumn id="1" xr3:uid="{BF0BE3C2-D36A-465C-8B9E-69CBB96A4EED}" name="Series" dataDxfId="57"/>
    <tableColumn id="2" xr3:uid="{D3E49E25-F5CD-4235-A334-83DE245296EE}" name="MountCode" dataDxfId="56"/>
    <tableColumn id="3" xr3:uid="{88C75A62-F063-499C-AB71-240374C8D670}" name="MountDesc" dataDxfId="55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4A5AFB-853F-4277-8C42-C5EF9A6175DD}" name="OutputData" displayName="OutputData" ref="A1:Q321" totalsRowShown="0" headerRowDxfId="54" dataDxfId="53">
  <autoFilter ref="A1:Q321" xr:uid="{7A4A5AFB-853F-4277-8C42-C5EF9A6175DD}"/>
  <sortState xmlns:xlrd2="http://schemas.microsoft.com/office/spreadsheetml/2017/richdata2" ref="A2:Q321">
    <sortCondition ref="A1:A321"/>
  </sortState>
  <tableColumns count="17">
    <tableColumn id="1" xr3:uid="{0B31623B-52CF-4352-950B-934DFC223329}" name="MCStart" dataDxfId="52"/>
    <tableColumn id="2" xr3:uid="{0963A735-C1C7-4F69-8F18-ABDFE6768D68}" name="Series" dataDxfId="51"/>
    <tableColumn id="3" xr3:uid="{ADF60A27-005B-4E19-A432-C5908D1B5526}" name="Size" dataDxfId="50"/>
    <tableColumn id="4" xr3:uid="{AE27A2AC-F686-41E0-A2CB-5C5EF260E576}" name="OPSzCode" dataDxfId="49"/>
    <tableColumn id="5" xr3:uid="{FAAD1824-0991-4310-8F7A-A3959F13A1AC}" name="OPSzDesc" dataDxfId="48"/>
    <tableColumn id="17" xr3:uid="{DE85ECB1-6475-4A52-B7FC-61D384BF21B6}" name="OPSzDescOpt" dataDxfId="47">
      <calculatedColumnFormula>OutputData[[#This Row],[OPSzDesc]]&amp;" ("&amp;OutputData[[#This Row],[OPLocCode]]&amp;" "&amp;OutputData[[#This Row],[OPTypCode]]&amp;")"</calculatedColumnFormula>
    </tableColumn>
    <tableColumn id="6" xr3:uid="{BCDBD935-3FBD-4EF3-A861-3BB3D4A4F83F}" name="OPLocCode" dataDxfId="46"/>
    <tableColumn id="7" xr3:uid="{B9DC15B6-9665-4CF7-B07B-4FE0212962A0}" name="OPLocDesc" dataDxfId="45"/>
    <tableColumn id="8" xr3:uid="{0FCFA16A-2C3C-4F79-99AD-7C400316B559}" name="OPTypCode" dataDxfId="44"/>
    <tableColumn id="9" xr3:uid="{96F15137-F9DD-4F5E-AF6C-7280104E9505}" name="OPTypDesc" dataDxfId="43"/>
    <tableColumn id="10" xr3:uid="{426A637F-4093-47CC-AAEE-51C890C1CBDE}" name="MetricEndBC" dataDxfId="42"/>
    <tableColumn id="11" xr3:uid="{B6DB148C-0B35-40A2-9342-0FF80AD7EAF8}" name="MetricEndL" dataDxfId="41"/>
    <tableColumn id="12" xr3:uid="{8D1C2081-B526-4B2D-8E2D-9CDAF8BB8510}" name="MetricEndM" dataDxfId="40"/>
    <tableColumn id="13" xr3:uid="{89FF1738-C86F-4216-A27F-6718992B859D}" name="MetricEndP" dataDxfId="39"/>
    <tableColumn id="14" xr3:uid="{4D61527A-2669-4DD0-9E71-AD9EBD782067}" name="MetricEndQ" dataDxfId="38"/>
    <tableColumn id="15" xr3:uid="{27EBBCE8-D047-4087-9736-CDBC482C034F}" name="MetricEndBore" dataDxfId="37"/>
    <tableColumn id="16" xr3:uid="{AE36D5DA-F59E-4C70-B1B0-31AA018700A7}" name="MetricEndD" dataDxfId="36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214635A-36D8-49EE-AB6E-E5676D99F6C5}" name="HvDOutputData" displayName="HvDOutputData" ref="A1:J2713" totalsRowShown="0" headerRowDxfId="35" dataDxfId="34">
  <autoFilter ref="A1:J2713" xr:uid="{9214635A-36D8-49EE-AB6E-E5676D99F6C5}"/>
  <sortState xmlns:xlrd2="http://schemas.microsoft.com/office/spreadsheetml/2017/richdata2" ref="A2:J2713">
    <sortCondition ref="F1:F2713"/>
  </sortState>
  <tableColumns count="10">
    <tableColumn id="1" xr3:uid="{B1A22E6C-429B-449B-BB77-742B2528F4D6}" name="Series" dataDxfId="33"/>
    <tableColumn id="2" xr3:uid="{B989F444-3DC2-4B4D-8448-678C475D7CC4}" name="MountCode" dataDxfId="32"/>
    <tableColumn id="3" xr3:uid="{E6CE6D1A-8677-4B9F-A2DF-55B1AB39C6B9}" name="MountDesc" dataDxfId="31"/>
    <tableColumn id="8" xr3:uid="{265AEF24-07E6-43FB-A121-0B73D5D11B84}" name="Size" dataDxfId="30"/>
    <tableColumn id="9" xr3:uid="{3BE761F8-8DB4-4272-8A6A-B58BF9A9DDFF}" name="Size Desc" dataDxfId="29"/>
    <tableColumn id="4" xr3:uid="{1A2AEA8D-C458-42A5-9C68-0AE3D4779C4B}" name="OPTypCode" dataDxfId="28"/>
    <tableColumn id="5" xr3:uid="{F952CC70-4D70-4C50-9698-A949F4507632}" name="OPTypeDesc" dataDxfId="27"/>
    <tableColumn id="6" xr3:uid="{787A548E-77B1-4A7C-91C0-305A011984E6}" name="OPLocCode" dataDxfId="26"/>
    <tableColumn id="10" xr3:uid="{B336C5C7-9423-4D52-97AC-457491355122}" name="Right" dataDxfId="25">
      <calculatedColumnFormula>RIGHT(HvDOutputData[[#This Row],[OPLocCode]],1)</calculatedColumnFormula>
    </tableColumn>
    <tableColumn id="7" xr3:uid="{2D04E7A9-4544-4955-8D2B-20487B8FB357}" name="OPLocDesc" dataDxfId="24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2DF0A0-346C-45C8-8281-E630DC003DBA}" name="CADList" displayName="CADList" ref="A1:B112" totalsRowShown="0">
  <autoFilter ref="A1:B112" xr:uid="{972DF0A0-346C-45C8-8281-E630DC003DBA}"/>
  <tableColumns count="2">
    <tableColumn id="1" xr3:uid="{52B33FFE-7104-4566-B73F-7313CAA7067F}" name="Generic model"/>
    <tableColumn id="2" xr3:uid="{D51B09B4-D1E5-43D3-BB18-741501B8C175}" name="CAD fil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ngtooth-linear.com/" TargetMode="External"/><Relationship Id="rId1" Type="http://schemas.openxmlformats.org/officeDocument/2006/relationships/hyperlink" Target="mailto:sales@fang2th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7"/>
  <sheetViews>
    <sheetView showGridLines="0" showRowColHeaders="0" tabSelected="1" zoomScaleNormal="100" workbookViewId="0">
      <pane ySplit="19" topLeftCell="A20" activePane="bottomLeft" state="frozen"/>
      <selection pane="bottomLeft" activeCell="G13" sqref="G13"/>
    </sheetView>
  </sheetViews>
  <sheetFormatPr defaultColWidth="8.86328125" defaultRowHeight="14.25" x14ac:dyDescent="0.45"/>
  <cols>
    <col min="1" max="1" width="3.86328125" style="6" customWidth="1"/>
    <col min="2" max="2" width="4.53125" style="6" bestFit="1" customWidth="1"/>
    <col min="3" max="3" width="16.19921875" style="6" customWidth="1"/>
    <col min="4" max="4" width="4.86328125" style="6" customWidth="1"/>
    <col min="5" max="5" width="18.796875" style="6" customWidth="1"/>
    <col min="6" max="6" width="5" style="6" customWidth="1"/>
    <col min="7" max="7" width="15.46484375" style="6" customWidth="1"/>
    <col min="8" max="8" width="2.86328125" style="6" customWidth="1"/>
    <col min="9" max="9" width="11.53125" style="6" customWidth="1"/>
    <col min="10" max="10" width="4.6640625" style="6" customWidth="1"/>
    <col min="11" max="11" width="7.33203125" style="6" customWidth="1"/>
    <col min="12" max="12" width="2.796875" style="6" bestFit="1" customWidth="1"/>
    <col min="13" max="13" width="31.796875" style="6" bestFit="1" customWidth="1"/>
    <col min="14" max="14" width="4.53125" style="6" customWidth="1"/>
    <col min="15" max="15" width="18.46484375" style="6" customWidth="1"/>
    <col min="16" max="16" width="3.796875" style="6" customWidth="1"/>
    <col min="17" max="17" width="23.19921875" style="6" customWidth="1"/>
    <col min="18" max="18" width="3.796875" style="6" bestFit="1" customWidth="1"/>
    <col min="19" max="19" width="48.19921875" style="6" customWidth="1"/>
    <col min="20" max="20" width="12.19921875" style="6" bestFit="1" customWidth="1"/>
    <col min="21" max="21" width="14.53125" style="6" bestFit="1" customWidth="1"/>
    <col min="22" max="22" width="17.46484375" style="6" customWidth="1"/>
    <col min="23" max="23" width="3.86328125" style="6" customWidth="1"/>
    <col min="24" max="26" width="8.86328125" style="6" customWidth="1"/>
    <col min="27" max="27" width="21.796875" style="56" customWidth="1"/>
    <col min="28" max="28" width="76.86328125" style="56" customWidth="1"/>
    <col min="29" max="34" width="8.86328125" style="6" customWidth="1"/>
    <col min="35" max="35" width="6.86328125" style="6" bestFit="1" customWidth="1"/>
    <col min="36" max="16384" width="8.86328125" style="6"/>
  </cols>
  <sheetData>
    <row r="1" spans="2:28" ht="14.65" thickBot="1" x14ac:dyDescent="0.5"/>
    <row r="2" spans="2:28" x14ac:dyDescent="0.45">
      <c r="B2" s="19"/>
      <c r="C2" s="32" t="s">
        <v>840</v>
      </c>
      <c r="D2" s="30" t="str">
        <f>E7&amp;E8&amp;E9&amp;"-"&amp;E10&amp;E11&amp;E12&amp;"-"&amp;E13&amp;E14&amp;E15&amp;"/"&amp;IF(E16="Motor Model",E17,E16)</f>
        <v>GhD051SW-S010Q-020HHK/MS2N04</v>
      </c>
      <c r="E2" s="20"/>
      <c r="F2" s="20"/>
      <c r="G2" s="31"/>
      <c r="I2" s="38" t="str">
        <f>IF(D3&lt;&gt;"Contact Factory","Motor Mounts are Generic. Fangtooth will provide exact motor mounts upon request.","A similar CAD model with a different mounting or output type may be available for download.")</f>
        <v>A similar CAD model with a different mounting or output type may be available for download.</v>
      </c>
      <c r="J2" s="38"/>
      <c r="K2" s="38"/>
      <c r="L2" s="38"/>
      <c r="M2" s="38"/>
      <c r="N2" s="38"/>
      <c r="O2" s="38"/>
      <c r="P2" s="38"/>
      <c r="Q2" s="38"/>
    </row>
    <row r="3" spans="2:28" ht="14.65" thickBot="1" x14ac:dyDescent="0.5">
      <c r="B3" s="25"/>
      <c r="C3" s="33" t="s">
        <v>836</v>
      </c>
      <c r="D3" s="34" t="str" cm="1">
        <f t="array" ref="D3">_xlfn._xlws.FILTER(CADList[[#All],[CAD file]],CADList[[#All],[Generic model]]=D4,"Contact Factory")</f>
        <v>Contact Factory</v>
      </c>
      <c r="E3" s="28"/>
      <c r="F3" s="28"/>
      <c r="G3" s="29"/>
      <c r="I3" s="38" t="s">
        <v>818</v>
      </c>
      <c r="J3" s="38"/>
      <c r="K3" s="38"/>
      <c r="L3" s="38"/>
      <c r="M3" s="38"/>
      <c r="N3" s="38"/>
      <c r="O3" s="38"/>
      <c r="P3" s="38"/>
      <c r="Q3" s="38"/>
      <c r="AB3" s="57"/>
    </row>
    <row r="4" spans="2:28" ht="15" customHeight="1" thickBot="1" x14ac:dyDescent="0.5">
      <c r="B4" s="61" t="s">
        <v>550</v>
      </c>
      <c r="C4" s="61"/>
      <c r="D4" s="62" t="str">
        <f>E7&amp;E8&amp;E9&amp;"-"&amp;"S005"&amp;E12&amp;"-"&amp;E13&amp;E14&amp;E15&amp;"-"&amp;IF(E16="Motor Model",IF(E9="NW","NEMA",IF((E9="SB")+(E9="SW"),"Servo","Contact Factory")),E16)</f>
        <v>GhD051SW-S005Q-020HHK-Servo</v>
      </c>
      <c r="E4" s="62"/>
      <c r="F4" s="62"/>
      <c r="G4" s="62"/>
      <c r="I4" s="38"/>
      <c r="J4" s="38"/>
      <c r="K4" s="38"/>
      <c r="L4" s="38"/>
      <c r="M4" s="38"/>
      <c r="N4" s="38"/>
      <c r="O4" s="38"/>
      <c r="P4" s="38"/>
      <c r="Q4" s="38"/>
    </row>
    <row r="5" spans="2:28" ht="15" customHeight="1" x14ac:dyDescent="0.45">
      <c r="B5" s="6" t="s">
        <v>837</v>
      </c>
      <c r="J5" s="39"/>
      <c r="K5" s="40"/>
      <c r="L5" s="40"/>
      <c r="M5" s="40"/>
      <c r="N5" s="40"/>
      <c r="O5" s="41"/>
      <c r="R5" s="50" t="s">
        <v>838</v>
      </c>
      <c r="S5" s="51"/>
    </row>
    <row r="6" spans="2:28" ht="14.65" thickBot="1" x14ac:dyDescent="0.5">
      <c r="B6" s="7"/>
      <c r="J6" s="42"/>
      <c r="L6" s="7"/>
      <c r="M6" s="7"/>
      <c r="O6" s="43"/>
      <c r="R6" s="49"/>
      <c r="S6" s="51"/>
    </row>
    <row r="7" spans="2:28" x14ac:dyDescent="0.45">
      <c r="B7" s="19"/>
      <c r="C7" s="20"/>
      <c r="D7" s="21" t="s">
        <v>841</v>
      </c>
      <c r="E7" s="14" t="s">
        <v>13</v>
      </c>
      <c r="F7" s="22" t="str" cm="1">
        <f t="array" ref="F7">_xlfn.UNIQUE(_xlfn._xlws.FILTER(MasterData[[#All],[Series Desc]],MasterData[[#All],[Series]]=E7))</f>
        <v xml:space="preserve"> – GhostDrive</v>
      </c>
      <c r="G7" s="22"/>
      <c r="H7" s="22"/>
      <c r="I7" s="22"/>
      <c r="J7" s="44"/>
      <c r="K7" s="44"/>
      <c r="L7" s="44"/>
      <c r="M7" s="44"/>
      <c r="N7" s="44"/>
      <c r="O7" s="47"/>
      <c r="P7" s="46"/>
      <c r="Q7" s="46"/>
      <c r="S7" s="51"/>
    </row>
    <row r="8" spans="2:28" x14ac:dyDescent="0.45">
      <c r="B8" s="23"/>
      <c r="C8" s="16"/>
      <c r="D8" s="17" t="s">
        <v>842</v>
      </c>
      <c r="E8" s="15" t="s">
        <v>233</v>
      </c>
      <c r="F8" s="18" t="str" cm="1">
        <f t="array" ref="F8">_xlfn.UNIQUE(_xlfn._xlws.FILTER(MasterData[[#All],[Size Desc]],(MasterData[[#All],[Series]]=E7)*(MasterData[[#All],[Size]]=E8)))</f>
        <v xml:space="preserve"> – 50.9mm CD</v>
      </c>
      <c r="G8" s="18"/>
      <c r="H8" s="18"/>
      <c r="I8" s="18"/>
      <c r="J8" s="18"/>
      <c r="K8" s="18"/>
      <c r="L8" s="18"/>
      <c r="M8" s="18"/>
      <c r="N8" s="18"/>
      <c r="O8" s="24"/>
      <c r="P8" s="46"/>
      <c r="Q8" s="46"/>
      <c r="S8" s="51"/>
    </row>
    <row r="9" spans="2:28" x14ac:dyDescent="0.45">
      <c r="B9" s="23"/>
      <c r="C9" s="16"/>
      <c r="D9" s="17" t="s">
        <v>843</v>
      </c>
      <c r="E9" s="15" t="s">
        <v>9</v>
      </c>
      <c r="F9" s="18" t="str" cm="1">
        <f t="array" ref="F9">_xlfn.UNIQUE(_xlfn._xlws.FILTER(GearData[[#All],[Gear Desc]],(GearData[[#All],[Series]]=E7)*(GearData[[#All],[Size]]=E8)*(GearData[[#All],[Type]]=E9)))</f>
        <v xml:space="preserve"> – Servo Worm</v>
      </c>
      <c r="G9" s="18"/>
      <c r="H9" s="18"/>
      <c r="I9" s="18"/>
      <c r="J9" s="18"/>
      <c r="K9" s="18"/>
      <c r="L9" s="18"/>
      <c r="M9" s="18"/>
      <c r="N9" s="18"/>
      <c r="O9" s="24"/>
      <c r="P9" s="46"/>
      <c r="Q9" s="46"/>
      <c r="S9" s="51"/>
    </row>
    <row r="10" spans="2:28" x14ac:dyDescent="0.45">
      <c r="B10" s="23"/>
      <c r="C10" s="16"/>
      <c r="D10" s="17" t="s">
        <v>844</v>
      </c>
      <c r="E10" s="15" t="s">
        <v>25</v>
      </c>
      <c r="F10" s="18" t="str" cm="1">
        <f t="array" ref="F10">_xlfn.UNIQUE(_xlfn._xlws.FILTER(BLData[[#All],[BLDesc]],(BLData[[#All],[Series]]=E7)*(BLData[[#All],[Size]]=E8)*(BLData[[#All],[BL]]=E10)))</f>
        <v xml:space="preserve"> – Standard</v>
      </c>
      <c r="G10" s="18"/>
      <c r="H10" s="18"/>
      <c r="I10" s="18"/>
      <c r="J10" s="18"/>
      <c r="K10" s="18"/>
      <c r="L10" s="18"/>
      <c r="M10" s="18"/>
      <c r="N10" s="18"/>
      <c r="O10" s="24"/>
      <c r="P10" s="46"/>
      <c r="Q10" s="46"/>
      <c r="S10" s="51"/>
    </row>
    <row r="11" spans="2:28" x14ac:dyDescent="0.45">
      <c r="B11" s="23"/>
      <c r="C11" s="16"/>
      <c r="D11" s="17" t="s">
        <v>845</v>
      </c>
      <c r="E11" s="15" t="s">
        <v>204</v>
      </c>
      <c r="F11" s="18" t="str" cm="1">
        <f t="array" ref="F11">_xlfn.UNIQUE(_xlfn._xlws.FILTER(RatioData[[#All],[Ratio]],(RatioData[[#All],[Series]]=E7)*(RatioData[[#All],[Size]]=E8)*(RatioData[[#All],[Rcode]]=E11)))</f>
        <v xml:space="preserve"> – 10:1</v>
      </c>
      <c r="G11" s="18"/>
      <c r="H11" s="18"/>
      <c r="I11" s="18"/>
      <c r="J11" s="18"/>
      <c r="K11" s="18"/>
      <c r="L11" s="18"/>
      <c r="M11" s="18"/>
      <c r="N11" s="18"/>
      <c r="O11" s="24"/>
      <c r="P11" s="46"/>
      <c r="Q11" s="46"/>
      <c r="S11" s="51"/>
    </row>
    <row r="12" spans="2:28" ht="14.45" customHeight="1" x14ac:dyDescent="0.45">
      <c r="B12" s="23"/>
      <c r="C12" s="16"/>
      <c r="D12" s="17" t="s">
        <v>846</v>
      </c>
      <c r="E12" s="15" t="s">
        <v>11</v>
      </c>
      <c r="F12" s="18" t="str" cm="1">
        <f t="array" ref="F12">_xlfn.UNIQUE(_xlfn._xlws.FILTER(MountData[[#All],[MountDesc]],(MountData[[#All],[Series]]=E7)*(MountData[[#All],[MountCode]]=E12)))</f>
        <v xml:space="preserve"> – Standard</v>
      </c>
      <c r="G12" s="18"/>
      <c r="H12" s="18"/>
      <c r="I12" s="18"/>
      <c r="J12" s="18"/>
      <c r="K12" s="18"/>
      <c r="L12" s="18"/>
      <c r="M12" s="18"/>
      <c r="N12" s="18"/>
      <c r="O12" s="24"/>
      <c r="P12" s="46"/>
      <c r="Q12" s="46"/>
      <c r="S12" s="51"/>
      <c r="AB12" s="66" t="str">
        <f>D2&amp;IF(COUNTA(S5:S15)=0,"","*")</f>
        <v>GhD051SW-S010Q-020HHK/MS2N04</v>
      </c>
    </row>
    <row r="13" spans="2:28" ht="14.45" customHeight="1" x14ac:dyDescent="0.45">
      <c r="B13" s="23"/>
      <c r="C13" s="16"/>
      <c r="D13" s="17" t="s">
        <v>847</v>
      </c>
      <c r="E13" s="15" t="s">
        <v>209</v>
      </c>
      <c r="F13" s="18" t="str" cm="1">
        <f t="array" ref="F13">_xlfn.UNIQUE(_xlfn._xlws.FILTER(OutputData[[#All],[OPSzDesc]],(OutputData[[#All],[Series]]=E7)*(OutputData[[#All],[Size]]=E8)*(OutputData[[#All],[OPSzCode]]=E13)))</f>
        <v xml:space="preserve"> – 1.25 inches</v>
      </c>
      <c r="G13" s="18"/>
      <c r="H13" s="18"/>
      <c r="I13" s="18"/>
      <c r="J13" s="18"/>
      <c r="K13" s="18"/>
      <c r="L13" s="18"/>
      <c r="M13" s="18"/>
      <c r="N13" s="18"/>
      <c r="O13" s="24"/>
      <c r="P13" s="46"/>
      <c r="Q13" s="46"/>
      <c r="S13" s="51"/>
      <c r="AB13" s="66"/>
    </row>
    <row r="14" spans="2:28" x14ac:dyDescent="0.45">
      <c r="B14" s="23"/>
      <c r="C14" s="16"/>
      <c r="D14" s="17" t="str">
        <f>P19&amp;": "</f>
        <v xml:space="preserve">Output Location: </v>
      </c>
      <c r="E14" s="15" t="s">
        <v>142</v>
      </c>
      <c r="F14" s="18" t="str" cm="1">
        <f t="array" ref="F14">_xlfn.UNIQUE(_xlfn._xlws.FILTER(OutputData[[#All],[OPLocDesc]],(OutputData[[#All],[Series]]=E7)*(OutputData[[#All],[Size]]=E8)*(OutputData[[#All],[OPLocCode]]=E14)))</f>
        <v xml:space="preserve"> – Hollow Bore Through</v>
      </c>
      <c r="G14" s="18"/>
      <c r="H14" s="18"/>
      <c r="I14" s="18"/>
      <c r="J14" s="18"/>
      <c r="K14" s="18"/>
      <c r="L14" s="18"/>
      <c r="M14" s="18"/>
      <c r="N14" s="18"/>
      <c r="O14" s="24"/>
      <c r="P14" s="46"/>
      <c r="Q14" s="8"/>
      <c r="S14" s="51"/>
      <c r="AB14" s="58" t="str">
        <f t="shared" ref="AB14:AB23" si="0">D7&amp;E7&amp;F7</f>
        <v>Series: GhD – GhostDrive</v>
      </c>
    </row>
    <row r="15" spans="2:28" x14ac:dyDescent="0.45">
      <c r="B15" s="23"/>
      <c r="C15" s="16"/>
      <c r="D15" s="17" t="str">
        <f>R19&amp;": "</f>
        <v xml:space="preserve">Output Type: </v>
      </c>
      <c r="E15" s="15" t="s">
        <v>30</v>
      </c>
      <c r="F15" s="18" t="str" cm="1">
        <f t="array" ref="F15">IF(E7&lt;&gt;"HvD",_xlfn.UNIQUE(_xlfn._xlws.FILTER(OutputData[[#All],[OPTypDesc]],(OutputData[[#All],[Series]]=E7)*(OutputData[[#All],[Size]]=E8)*(OutputData[[#All],[OPTypCode]]=E15))),_xlfn.UNIQUE(_xlfn._xlws.FILTER(HvDOutputData[[#All],[OPLocDesc]],(HvDOutputData[[#All],[OPTypCode]]=E14)*(HvDOutputData[[#All],[OPLocCode]]=E15))))</f>
        <v xml:space="preserve"> – Keyed</v>
      </c>
      <c r="G15" s="18"/>
      <c r="H15" s="18"/>
      <c r="I15" s="18"/>
      <c r="J15" s="18"/>
      <c r="K15" s="18"/>
      <c r="L15" s="18"/>
      <c r="M15" s="18"/>
      <c r="N15" s="18"/>
      <c r="O15" s="24"/>
      <c r="P15" s="46"/>
      <c r="Q15" s="46"/>
      <c r="S15" s="51"/>
      <c r="AB15" s="58" t="str">
        <f t="shared" si="0"/>
        <v>Size: 051 – 50.9mm CD</v>
      </c>
    </row>
    <row r="16" spans="2:28" x14ac:dyDescent="0.45">
      <c r="B16" s="23"/>
      <c r="C16" s="16"/>
      <c r="D16" s="17" t="s">
        <v>848</v>
      </c>
      <c r="E16" s="15" t="s">
        <v>32</v>
      </c>
      <c r="F16" s="18" t="str">
        <f>VLOOKUP(E16,T20:U22,2,FALSE)</f>
        <v xml:space="preserve"> – MS2N04</v>
      </c>
      <c r="G16" s="18"/>
      <c r="H16" s="18"/>
      <c r="I16" s="18"/>
      <c r="J16" s="18"/>
      <c r="K16" s="18"/>
      <c r="L16" s="18"/>
      <c r="M16" s="18"/>
      <c r="N16" s="18"/>
      <c r="O16" s="24"/>
      <c r="P16" s="46"/>
      <c r="Q16" s="46"/>
      <c r="S16" s="53" t="str">
        <f>E7&amp;E8</f>
        <v>GhD051</v>
      </c>
      <c r="AB16" s="58" t="str">
        <f t="shared" si="0"/>
        <v>Gear Type: SW – Servo Worm</v>
      </c>
    </row>
    <row r="17" spans="2:35" ht="14.65" thickBot="1" x14ac:dyDescent="0.5">
      <c r="B17" s="25"/>
      <c r="C17" s="26"/>
      <c r="D17" s="27" t="str">
        <f>IF(E16="Motor Model","Enter Motor Model: ","")</f>
        <v xml:space="preserve">Enter Motor Model: </v>
      </c>
      <c r="E17" s="35" t="s">
        <v>552</v>
      </c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46"/>
      <c r="Q17" s="46"/>
      <c r="S17" s="52"/>
      <c r="AB17" s="58" t="str">
        <f t="shared" si="0"/>
        <v>Backlash: S – Standard</v>
      </c>
      <c r="AG17" s="38"/>
      <c r="AH17" s="38"/>
      <c r="AI17" s="38"/>
    </row>
    <row r="18" spans="2:35" ht="14.65" thickBot="1" x14ac:dyDescent="0.5">
      <c r="D18" s="45"/>
      <c r="E18" s="48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AB18" s="58" t="str">
        <f t="shared" si="0"/>
        <v>Ratio: 010 – 10:1</v>
      </c>
      <c r="AC18" s="46"/>
      <c r="AD18" s="46"/>
      <c r="AE18" s="46"/>
      <c r="AG18" s="38"/>
      <c r="AH18" s="38"/>
      <c r="AI18" s="38"/>
    </row>
    <row r="19" spans="2:35" x14ac:dyDescent="0.45">
      <c r="B19" s="63" t="s">
        <v>0</v>
      </c>
      <c r="C19" s="64"/>
      <c r="D19" s="63" t="s">
        <v>1</v>
      </c>
      <c r="E19" s="64"/>
      <c r="F19" s="63" t="s">
        <v>2</v>
      </c>
      <c r="G19" s="64"/>
      <c r="H19" s="63" t="s">
        <v>3</v>
      </c>
      <c r="I19" s="64"/>
      <c r="J19" s="63" t="s">
        <v>4</v>
      </c>
      <c r="K19" s="64"/>
      <c r="L19" s="63" t="s">
        <v>5</v>
      </c>
      <c r="M19" s="64"/>
      <c r="N19" s="63" t="s">
        <v>6</v>
      </c>
      <c r="O19" s="64"/>
      <c r="P19" s="63" t="str">
        <f>IF(E7="HvD","Output Type","Output Location")</f>
        <v>Output Location</v>
      </c>
      <c r="Q19" s="64"/>
      <c r="R19" s="63" t="str">
        <f>IF(E7&lt;&gt;"HvD","Output Type","Output Location")</f>
        <v>Output Type</v>
      </c>
      <c r="S19" s="64"/>
      <c r="T19" s="63" t="s">
        <v>7</v>
      </c>
      <c r="U19" s="64"/>
      <c r="AB19" s="58" t="str">
        <f t="shared" si="0"/>
        <v>Mounting: Q – Standard</v>
      </c>
      <c r="AC19" s="8"/>
      <c r="AD19" s="8"/>
      <c r="AE19" s="8"/>
      <c r="AG19" s="38"/>
      <c r="AH19" s="38"/>
      <c r="AI19" s="38"/>
    </row>
    <row r="20" spans="2:35" x14ac:dyDescent="0.45">
      <c r="B20" s="9" t="str" cm="1">
        <f t="array" ref="B20:B24">_xlfn._xlws.SORT(_xlfn.UNIQUE(MasterData[Series]))</f>
        <v>CvK</v>
      </c>
      <c r="C20" s="10" t="str" cm="1">
        <f t="array" ref="C20">_xlfn.UNIQUE(_xlfn._xlws.FILTER(MasterData[[#All],[Series Desc]],MasterData[[#All],[Series]]=B20,""))</f>
        <v xml:space="preserve"> – ConveyorKiller</v>
      </c>
      <c r="D20" s="9" t="str" cm="1">
        <f t="array" ref="D20:D24">_xlfn._xlws.SORT(_xlfn.UNIQUE(_xlfn._xlws.FILTER(MasterData[[#All],[Size]],MasterData[[#All],[Series]]=E7)))</f>
        <v>038</v>
      </c>
      <c r="E20" s="10" t="str" cm="1">
        <f t="array" ref="E20">_xlfn.UNIQUE(_xlfn._xlws.FILTER(MasterData[[#All],[Size Desc]],MasterData[[#All],[Size]]=D20,""))</f>
        <v xml:space="preserve"> – 38.1mm CD</v>
      </c>
      <c r="F20" s="9" t="str" cm="1">
        <f t="array" ref="F20">_xlfn._xlws.SORT(_xlfn.UNIQUE(_xlfn._xlws.FILTER(GearData[[#All],[Type]],GearData[[#All],[MCStart]]=MC_Start,"Contact Factory")))</f>
        <v>SW</v>
      </c>
      <c r="G20" s="10" t="str" cm="1">
        <f t="array" ref="G20">_xlfn.UNIQUE(_xlfn._xlws.FILTER(GearData[[#All],[Gear Desc]],GearData[[#All],[Type]]=F20,""))</f>
        <v xml:space="preserve"> – Servo Worm</v>
      </c>
      <c r="H20" s="9" t="str" cm="1">
        <f t="array" ref="H20:H22">_xlfn._xlws.SORT(_xlfn.UNIQUE(_xlfn._xlws.FILTER(BLData[[#All],[BL]],BLData[[#All],[MCStart]]=MC_Start,"Contact Factory")))</f>
        <v>L</v>
      </c>
      <c r="I20" s="10" t="str" cm="1">
        <f t="array" ref="I20">_xlfn.UNIQUE(_xlfn._xlws.FILTER(BLData[[#All],[BLDesc]],BLData[[#All],[BL]]=H20,""))</f>
        <v xml:space="preserve"> – Low</v>
      </c>
      <c r="J20" s="9" t="str" cm="1">
        <f t="array" ref="J20:J32">_xlfn._xlws.SORT(_xlfn.UNIQUE(_xlfn._xlws.FILTER(RatioData[[#All],[Rcode]],RatioData[[#All],[MCStart]]=MC_Start,"Contact Factory")))</f>
        <v>005</v>
      </c>
      <c r="K20" s="10" t="str" cm="1">
        <f t="array" ref="K20">_xlfn.UNIQUE(_xlfn._xlws.FILTER(RatioData[[#All],[Ratio]],(RatioData[[#All],[Rcode]]=J20)*(RatioData[[#All],[Series]]=E$7),""))</f>
        <v xml:space="preserve"> – 5:1</v>
      </c>
      <c r="L20" s="9" t="str" cm="1">
        <f t="array" ref="L20">_xlfn._xlws.SORT(_xlfn.UNIQUE(IF(E7&lt;&gt;"HvD",_xlfn._xlws.FILTER(MountData[[#All],[MountCode]],MountData[[#All],[Series]]=E7,"Contact Factory"),_xlfn.UNIQUE(_xlfn._xlws.FILTER(HvDOutputData[[#All],[MountCode]],HvDOutputData[[#All],[Size]]=E8,"Contact Factory")))))</f>
        <v>Q</v>
      </c>
      <c r="M20" s="10" t="str" cm="1">
        <f t="array" ref="M20">_xlfn.UNIQUE(_xlfn._xlws.FILTER(MountData[[#All],[MountDesc]],(MountData[[#All],[MountCode]]=L20)*(MountData[[#All],[Series]]=E$7),""))</f>
        <v xml:space="preserve"> – Standard</v>
      </c>
      <c r="N20" s="9" t="str" cm="1">
        <f t="array" ref="N20:N23">_xlfn._xlws.SORT(_xlfn.UNIQUE(_xlfn._xlws.FILTER(OutputData[[#All],[OPSzCode]],OutputData[[#All],[MCStart]]=MC_Start,"Contact Factory")))</f>
        <v>018</v>
      </c>
      <c r="O20" s="10" t="str" cm="1">
        <f t="array" ref="O20">_xlfn.UNIQUE(_xlfn._xlws.FILTER(OutputData[[#All],[OPSzDesc]],OutputData[[#All],[OPSzCode]]=N20,""))</f>
        <v xml:space="preserve"> – 1.125 inches</v>
      </c>
      <c r="P20" s="9" t="str" cm="1">
        <f t="array" ref="P20">_xlfn._xlws.SORT(_xlfn.UNIQUE(_xlfn._xlws.FILTER(OutputData[[#All],[OPLocCode]],(OutputData[[#All],[MCStart]]=MC_Start)*(OutputData[[#All],[OPSzCode]]=E13),"Contact Factory")))</f>
        <v>HH</v>
      </c>
      <c r="Q20" s="10" t="str" cm="1">
        <f t="array" ref="Q20">IF(E$7="HvD",_xlfn.UNIQUE(_xlfn._xlws.FILTER(HvDOutputData[[#All],[OPTypeDesc]],HvDOutputData[[#All],[OPTypCode]]=P20,"")),_xlfn.UNIQUE(_xlfn._xlws.FILTER(OutputData[[#All],[OPLocDesc]],OutputData[[#All],[OPLocCode]]=P20,"")))</f>
        <v xml:space="preserve"> – Hollow Bore Through</v>
      </c>
      <c r="R20" s="9" t="str" cm="1">
        <f t="array" ref="R20">_xlfn._xlws.SORT(_xlfn.UNIQUE(IF(E7="HvD",_xlfn.UNIQUE(_xlfn._xlws.FILTER(HvDOutputData[[#All],[OPLocCode]],(HvDOutputData[[#All],[MountCode]]=E12)*(HvDOutputData[[#All],[Size]]=E8)*(HvDOutputData[[#All],[OPTypCode]]=E14),"Contact Factory")),_xlfn._xlws.FILTER(OutputData[[#All],[OPTypCode]],(OutputData[[#All],[MCStart]]=MC_Start)*(OutputData[[#All],[OPSzCode]]=E13)*(OutputData[[#All],[OPLocCode]]=E14),"Contact Factory"))))</f>
        <v>K</v>
      </c>
      <c r="S20" s="10" t="str" cm="1">
        <f t="array" ref="S20">IF(E$7="HvD",_xlfn.UNIQUE(_xlfn._xlws.FILTER(HvDOutputData[[#All],[OPLocDesc]],(HvDOutputData[[#All],[MountCode]]=E$12)*(HvDOutputData[[#All],[OPTypCode]]=E$14)*(HvDOutputData[[#All],[OPLocCode]]=R20),"")),_xlfn.UNIQUE(_xlfn._xlws.FILTER(OutputData[[#All],[OPTypDesc]],(OutputData[[#All],[Series]]=E$7)*(OutputData[[#All],[OPTypCode]]=R20),"")))</f>
        <v xml:space="preserve"> – Keyed</v>
      </c>
      <c r="T20" s="9" t="s">
        <v>32</v>
      </c>
      <c r="U20" s="10" t="str">
        <f>IF((E16="Motor Model")*(E17=""),"Please provide motor information",IF(E17="",""," – "&amp;E17))</f>
        <v xml:space="preserve"> – MS2N04</v>
      </c>
      <c r="AB20" s="58" t="str">
        <f t="shared" si="0"/>
        <v>Output Size: 020 – 1.25 inches</v>
      </c>
    </row>
    <row r="21" spans="2:35" x14ac:dyDescent="0.45">
      <c r="B21" s="9" t="str">
        <v>FeD</v>
      </c>
      <c r="C21" s="10" t="str" cm="1">
        <f t="array" ref="C21">_xlfn.UNIQUE(_xlfn._xlws.FILTER(MasterData[[#All],[Series Desc]],MasterData[[#All],[Series]]=B21,""))</f>
        <v xml:space="preserve"> – IronDrive</v>
      </c>
      <c r="D21" s="9" t="str">
        <v>051</v>
      </c>
      <c r="E21" s="10" t="str" cm="1">
        <f t="array" ref="E21">_xlfn.UNIQUE(_xlfn._xlws.FILTER(MasterData[[#All],[Size Desc]],MasterData[[#All],[Size]]=D21,""))</f>
        <v xml:space="preserve"> – 50.9mm CD</v>
      </c>
      <c r="F21" s="9"/>
      <c r="G21" s="10" t="str" cm="1">
        <f t="array" ref="G21">_xlfn.UNIQUE(_xlfn._xlws.FILTER(GearData[[#All],[Gear Desc]],GearData[[#All],[Type]]=F21,""))</f>
        <v/>
      </c>
      <c r="H21" s="9" t="str">
        <v>S</v>
      </c>
      <c r="I21" s="10" t="str" cm="1">
        <f t="array" ref="I21">_xlfn.UNIQUE(_xlfn._xlws.FILTER(BLData[[#All],[BLDesc]],BLData[[#All],[BL]]=H21,""))</f>
        <v xml:space="preserve"> – Standard</v>
      </c>
      <c r="J21" s="9" t="str">
        <v>006</v>
      </c>
      <c r="K21" s="10" t="str" cm="1">
        <f t="array" ref="K21">_xlfn.UNIQUE(_xlfn._xlws.FILTER(RatioData[[#All],[Ratio]],(RatioData[[#All],[Rcode]]=J21)*(RatioData[[#All],[Series]]=E$7),""))</f>
        <v xml:space="preserve"> – 6:1</v>
      </c>
      <c r="L21" s="9"/>
      <c r="M21" s="10" t="str" cm="1">
        <f t="array" ref="M21">_xlfn.UNIQUE(_xlfn._xlws.FILTER(MountData[[#All],[MountDesc]],(MountData[[#All],[MountCode]]=L21)*(MountData[[#All],[Series]]=E$7),""))</f>
        <v/>
      </c>
      <c r="N21" s="9" t="str">
        <v>020</v>
      </c>
      <c r="O21" s="10" t="str" cm="1">
        <f t="array" ref="O21">_xlfn.UNIQUE(_xlfn._xlws.FILTER(OutputData[[#All],[OPSzDesc]],OutputData[[#All],[OPSzCode]]=N21,""))</f>
        <v xml:space="preserve"> – 1.25 inches</v>
      </c>
      <c r="P21" s="9"/>
      <c r="Q21" s="10" t="str" cm="1">
        <f t="array" ref="Q21">IF(E$7="HvD",_xlfn.UNIQUE(_xlfn._xlws.FILTER(HvDOutputData[[#All],[OPTypeDesc]],HvDOutputData[[#All],[OPTypCode]]=P21,"")),_xlfn.UNIQUE(_xlfn._xlws.FILTER(OutputData[[#All],[OPLocDesc]],OutputData[[#All],[OPLocCode]]=P21,"")))</f>
        <v/>
      </c>
      <c r="R21" s="9"/>
      <c r="S21" s="10" t="str" cm="1">
        <f t="array" ref="S21">IF(E$7="HvD",_xlfn.UNIQUE(_xlfn._xlws.FILTER(HvDOutputData[[#All],[OPLocDesc]],(HvDOutputData[[#All],[MountCode]]=E$12)*(HvDOutputData[[#All],[OPTypCode]]=E$14)*(HvDOutputData[[#All],[OPLocCode]]=R21),"")),_xlfn.UNIQUE(_xlfn._xlws.FILTER(OutputData[[#All],[OPTypDesc]],(OutputData[[#All],[Series]]=E$7)*(OutputData[[#All],[OPTypCode]]=R21),"")))</f>
        <v/>
      </c>
      <c r="T21" s="9" t="s">
        <v>176</v>
      </c>
      <c r="U21" s="10" t="s">
        <v>816</v>
      </c>
      <c r="AB21" s="58" t="str">
        <f t="shared" si="0"/>
        <v>Output Location: HH – Hollow Bore Through</v>
      </c>
    </row>
    <row r="22" spans="2:35" ht="14.65" thickBot="1" x14ac:dyDescent="0.5">
      <c r="B22" s="9" t="str">
        <v>GhD</v>
      </c>
      <c r="C22" s="10" t="str" cm="1">
        <f t="array" ref="C22">_xlfn.UNIQUE(_xlfn._xlws.FILTER(MasterData[[#All],[Series Desc]],MasterData[[#All],[Series]]=B22,""))</f>
        <v xml:space="preserve"> – GhostDrive</v>
      </c>
      <c r="D22" s="9" t="str">
        <v>064</v>
      </c>
      <c r="E22" s="10" t="str" cm="1">
        <f t="array" ref="E22">_xlfn.UNIQUE(_xlfn._xlws.FILTER(MasterData[[#All],[Size Desc]],MasterData[[#All],[Size]]=D22,""))</f>
        <v xml:space="preserve"> – 63.5mm CD</v>
      </c>
      <c r="F22" s="9"/>
      <c r="G22" s="10" t="str" cm="1">
        <f t="array" ref="G22">_xlfn.UNIQUE(_xlfn._xlws.FILTER(GearData[[#All],[Gear Desc]],GearData[[#All],[Type]]=F22,""))</f>
        <v/>
      </c>
      <c r="H22" s="9" t="str">
        <v>Z</v>
      </c>
      <c r="I22" s="10" t="str" cm="1">
        <f t="array" ref="I22">_xlfn.UNIQUE(_xlfn._xlws.FILTER(BLData[[#All],[BLDesc]],BLData[[#All],[BL]]=H22,""))</f>
        <v xml:space="preserve"> – Zero</v>
      </c>
      <c r="J22" s="9" t="str">
        <v>007</v>
      </c>
      <c r="K22" s="10" t="str" cm="1">
        <f t="array" ref="K22">_xlfn.UNIQUE(_xlfn._xlws.FILTER(RatioData[[#All],[Ratio]],(RatioData[[#All],[Rcode]]=J22)*(RatioData[[#All],[Series]]=E$7),""))</f>
        <v xml:space="preserve"> – 7:1</v>
      </c>
      <c r="L22" s="9"/>
      <c r="M22" s="10" t="str" cm="1">
        <f t="array" ref="M22">_xlfn.UNIQUE(_xlfn._xlws.FILTER(MountData[[#All],[MountDesc]],(MountData[[#All],[MountCode]]=L22)*(MountData[[#All],[Series]]=E$7),""))</f>
        <v/>
      </c>
      <c r="N22" s="9" t="str">
        <v>25M</v>
      </c>
      <c r="O22" s="10" t="str" cm="1">
        <f t="array" ref="O22">_xlfn.UNIQUE(_xlfn._xlws.FILTER(OutputData[[#All],[OPSzDesc]],OutputData[[#All],[OPSzCode]]=N22,""))</f>
        <v xml:space="preserve"> – 25 mm</v>
      </c>
      <c r="P22" s="9"/>
      <c r="Q22" s="10" t="str" cm="1">
        <f t="array" ref="Q22">IF(E$7="HvD",_xlfn.UNIQUE(_xlfn._xlws.FILTER(HvDOutputData[[#All],[OPTypeDesc]],HvDOutputData[[#All],[OPTypCode]]=P22,"")),_xlfn.UNIQUE(_xlfn._xlws.FILTER(OutputData[[#All],[OPLocDesc]],OutputData[[#All],[OPLocCode]]=P22,"")))</f>
        <v/>
      </c>
      <c r="R22" s="9"/>
      <c r="S22" s="10" t="str" cm="1">
        <f t="array" ref="S22">IF(E$7="HvD",_xlfn.UNIQUE(_xlfn._xlws.FILTER(HvDOutputData[[#All],[OPLocDesc]],(HvDOutputData[[#All],[MountCode]]=E$12)*(HvDOutputData[[#All],[OPTypCode]]=E$14)*(HvDOutputData[[#All],[OPLocCode]]=R22),"")),_xlfn.UNIQUE(_xlfn._xlws.FILTER(OutputData[[#All],[OPTypDesc]],(OutputData[[#All],[Series]]=E$7)*(OutputData[[#All],[OPTypCode]]=R22),"")))</f>
        <v/>
      </c>
      <c r="T22" s="11" t="s">
        <v>177</v>
      </c>
      <c r="U22" s="12" t="s">
        <v>817</v>
      </c>
      <c r="AB22" s="58" t="str">
        <f t="shared" si="0"/>
        <v>Output Type: K – Keyed</v>
      </c>
      <c r="AC22" s="45"/>
      <c r="AD22" s="55"/>
      <c r="AE22" s="46"/>
      <c r="AF22" s="46"/>
      <c r="AG22" s="46"/>
      <c r="AH22" s="46"/>
      <c r="AI22" s="46"/>
    </row>
    <row r="23" spans="2:35" x14ac:dyDescent="0.45">
      <c r="B23" s="9" t="str">
        <v>HvD</v>
      </c>
      <c r="C23" s="10" t="str" cm="1">
        <f t="array" ref="C23">_xlfn.UNIQUE(_xlfn._xlws.FILTER(MasterData[[#All],[Series Desc]],MasterData[[#All],[Series]]=B23,""))</f>
        <v xml:space="preserve"> – HeavyDrive</v>
      </c>
      <c r="D23" s="9" t="str">
        <v>076</v>
      </c>
      <c r="E23" s="10" t="str" cm="1">
        <f t="array" ref="E23">_xlfn.UNIQUE(_xlfn._xlws.FILTER(MasterData[[#All],[Size Desc]],MasterData[[#All],[Size]]=D23,""))</f>
        <v xml:space="preserve"> – 76.2mm CD</v>
      </c>
      <c r="F23" s="9"/>
      <c r="G23" s="10" t="str" cm="1">
        <f t="array" ref="G23">_xlfn.UNIQUE(_xlfn._xlws.FILTER(GearData[[#All],[Gear Desc]],GearData[[#All],[Type]]=F23,""))</f>
        <v/>
      </c>
      <c r="H23" s="9"/>
      <c r="I23" s="10" t="str" cm="1">
        <f t="array" ref="I23">_xlfn.UNIQUE(_xlfn._xlws.FILTER(BLData[[#All],[BLDesc]],BLData[[#All],[BL]]=H23,""))</f>
        <v/>
      </c>
      <c r="J23" s="9" t="str">
        <v>008</v>
      </c>
      <c r="K23" s="10" t="str" cm="1">
        <f t="array" ref="K23">_xlfn.UNIQUE(_xlfn._xlws.FILTER(RatioData[[#All],[Ratio]],(RatioData[[#All],[Rcode]]=J23)*(RatioData[[#All],[Series]]=E$7),""))</f>
        <v xml:space="preserve"> – 8:1</v>
      </c>
      <c r="L23" s="9"/>
      <c r="M23" s="10" t="str" cm="1">
        <f t="array" ref="M23">_xlfn.UNIQUE(_xlfn._xlws.FILTER(MountData[[#All],[MountDesc]],(MountData[[#All],[MountCode]]=L23)*(MountData[[#All],[Series]]=E$7),""))</f>
        <v/>
      </c>
      <c r="N23" s="9" t="str">
        <v>30M</v>
      </c>
      <c r="O23" s="10" t="str" cm="1">
        <f t="array" ref="O23">_xlfn.UNIQUE(_xlfn._xlws.FILTER(OutputData[[#All],[OPSzDesc]],OutputData[[#All],[OPSzCode]]=N23,""))</f>
        <v xml:space="preserve"> – 30 mm</v>
      </c>
      <c r="P23" s="9"/>
      <c r="Q23" s="10" t="str" cm="1">
        <f t="array" ref="Q23">IF(E$7="HvD",_xlfn.UNIQUE(_xlfn._xlws.FILTER(HvDOutputData[[#All],[OPTypeDesc]],HvDOutputData[[#All],[OPTypCode]]=P23,"")),_xlfn.UNIQUE(_xlfn._xlws.FILTER(OutputData[[#All],[OPLocDesc]],OutputData[[#All],[OPLocCode]]=P23,"")))</f>
        <v/>
      </c>
      <c r="R23" s="9"/>
      <c r="S23" s="10" t="str" cm="1">
        <f t="array" ref="S23">IF(E$7="HvD",_xlfn.UNIQUE(_xlfn._xlws.FILTER(HvDOutputData[[#All],[OPLocDesc]],(HvDOutputData[[#All],[MountCode]]=E$12)*(HvDOutputData[[#All],[OPTypCode]]=E$14)*(HvDOutputData[[#All],[OPLocCode]]=R23),"")),_xlfn.UNIQUE(_xlfn._xlws.FILTER(OutputData[[#All],[OPTypDesc]],(OutputData[[#All],[Series]]=E$7)*(OutputData[[#All],[OPTypCode]]=R23),"")))</f>
        <v/>
      </c>
      <c r="AB23" s="58" t="str">
        <f t="shared" si="0"/>
        <v>Input: Motor Model – MS2N04</v>
      </c>
      <c r="AC23" s="45"/>
      <c r="AD23" s="55"/>
      <c r="AE23" s="46"/>
      <c r="AF23" s="46"/>
      <c r="AG23" s="46"/>
      <c r="AH23" s="46"/>
      <c r="AI23" s="46"/>
    </row>
    <row r="24" spans="2:35" x14ac:dyDescent="0.45">
      <c r="B24" s="9" t="str">
        <v>SpB</v>
      </c>
      <c r="C24" s="10" t="str" cm="1">
        <f t="array" ref="C24">_xlfn.UNIQUE(_xlfn._xlws.FILTER(MasterData[[#All],[Series Desc]],MasterData[[#All],[Series]]=B24,""))</f>
        <v xml:space="preserve"> – SpiralBevel</v>
      </c>
      <c r="D24" s="9" t="str">
        <v>089</v>
      </c>
      <c r="E24" s="10" t="str" cm="1">
        <f t="array" ref="E24">_xlfn.UNIQUE(_xlfn._xlws.FILTER(MasterData[[#All],[Size Desc]],MasterData[[#All],[Size]]=D24,""))</f>
        <v xml:space="preserve"> – 88.9mm CD</v>
      </c>
      <c r="F24" s="9"/>
      <c r="G24" s="10" t="str" cm="1">
        <f t="array" ref="G24">_xlfn.UNIQUE(_xlfn._xlws.FILTER(GearData[[#All],[Gear Desc]],GearData[[#All],[Type]]=F24,""))</f>
        <v/>
      </c>
      <c r="H24" s="9"/>
      <c r="I24" s="10" t="str" cm="1">
        <f t="array" ref="I24">_xlfn.UNIQUE(_xlfn._xlws.FILTER(BLData[[#All],[BLDesc]],BLData[[#All],[BL]]=H24,""))</f>
        <v/>
      </c>
      <c r="J24" s="9" t="str">
        <v>009</v>
      </c>
      <c r="K24" s="10" t="str" cm="1">
        <f t="array" ref="K24">_xlfn.UNIQUE(_xlfn._xlws.FILTER(RatioData[[#All],[Ratio]],(RatioData[[#All],[Rcode]]=J24)*(RatioData[[#All],[Series]]=E$7),""))</f>
        <v xml:space="preserve"> – 9:1</v>
      </c>
      <c r="L24" s="9"/>
      <c r="M24" s="10" t="str" cm="1">
        <f t="array" ref="M24">_xlfn.UNIQUE(_xlfn._xlws.FILTER(MountData[[#All],[MountDesc]],(MountData[[#All],[MountCode]]=L24)*(MountData[[#All],[Series]]=E$7),""))</f>
        <v/>
      </c>
      <c r="N24" s="9"/>
      <c r="O24" s="10" t="str" cm="1">
        <f t="array" ref="O24">_xlfn.UNIQUE(_xlfn._xlws.FILTER(OutputData[[#All],[OPSzDesc]],OutputData[[#All],[OPSzCode]]=N24,""))</f>
        <v/>
      </c>
      <c r="P24" s="9"/>
      <c r="Q24" s="10" t="str" cm="1">
        <f t="array" ref="Q24">IF(E$7="HvD",_xlfn.UNIQUE(_xlfn._xlws.FILTER(HvDOutputData[[#All],[OPTypeDesc]],HvDOutputData[[#All],[OPTypCode]]=P24,"")),_xlfn.UNIQUE(_xlfn._xlws.FILTER(OutputData[[#All],[OPLocDesc]],OutputData[[#All],[OPLocCode]]=P24,"")))</f>
        <v/>
      </c>
      <c r="R24" s="9"/>
      <c r="S24" s="10" t="str" cm="1">
        <f t="array" ref="S24">IF(E$7="HvD",_xlfn.UNIQUE(_xlfn._xlws.FILTER(HvDOutputData[[#All],[OPLocDesc]],(HvDOutputData[[#All],[MountCode]]=E$12)*(HvDOutputData[[#All],[OPTypCode]]=E$14)*(HvDOutputData[[#All],[OPLocCode]]=R24),"")),_xlfn.UNIQUE(_xlfn._xlws.FILTER(OutputData[[#All],[OPTypDesc]],(OutputData[[#All],[Series]]=E$7)*(OutputData[[#All],[OPTypCode]]=R24),"")))</f>
        <v/>
      </c>
      <c r="AB24" s="58"/>
      <c r="AC24" s="45"/>
      <c r="AD24" s="55"/>
      <c r="AE24" s="46"/>
      <c r="AF24" s="46"/>
      <c r="AG24" s="46"/>
      <c r="AH24" s="46"/>
      <c r="AI24" s="46"/>
    </row>
    <row r="25" spans="2:35" x14ac:dyDescent="0.45">
      <c r="B25" s="9"/>
      <c r="C25" s="10" t="str" cm="1">
        <f t="array" ref="C25">_xlfn.UNIQUE(_xlfn._xlws.FILTER(MasterData[[#All],[Series Desc]],MasterData[[#All],[Series]]=B25,""))</f>
        <v/>
      </c>
      <c r="D25" s="9"/>
      <c r="E25" s="10" t="str" cm="1">
        <f t="array" ref="E25">_xlfn.UNIQUE(_xlfn._xlws.FILTER(MasterData[[#All],[Size Desc]],MasterData[[#All],[Size]]=D25,""))</f>
        <v/>
      </c>
      <c r="F25" s="9"/>
      <c r="G25" s="10" t="str" cm="1">
        <f t="array" ref="G25">_xlfn.UNIQUE(_xlfn._xlws.FILTER(GearData[[#All],[Gear Desc]],GearData[[#All],[Type]]=F25,""))</f>
        <v/>
      </c>
      <c r="H25" s="9"/>
      <c r="I25" s="10" t="str" cm="1">
        <f t="array" ref="I25">_xlfn.UNIQUE(_xlfn._xlws.FILTER(BLData[[#All],[BLDesc]],BLData[[#All],[BL]]=H25,""))</f>
        <v/>
      </c>
      <c r="J25" s="9" t="str">
        <v>010</v>
      </c>
      <c r="K25" s="10" t="str" cm="1">
        <f t="array" ref="K25">_xlfn.UNIQUE(_xlfn._xlws.FILTER(RatioData[[#All],[Ratio]],(RatioData[[#All],[Rcode]]=J25)*(RatioData[[#All],[Series]]=E$7),""))</f>
        <v xml:space="preserve"> – 10:1</v>
      </c>
      <c r="L25" s="9"/>
      <c r="M25" s="10" t="str" cm="1">
        <f t="array" ref="M25">_xlfn.UNIQUE(_xlfn._xlws.FILTER(MountData[[#All],[MountDesc]],(MountData[[#All],[MountCode]]=L25)*(MountData[[#All],[Series]]=E$7),""))</f>
        <v/>
      </c>
      <c r="N25" s="9"/>
      <c r="O25" s="10" t="str" cm="1">
        <f t="array" ref="O25">_xlfn.UNIQUE(_xlfn._xlws.FILTER(OutputData[[#All],[OPSzDesc]],OutputData[[#All],[OPSzCode]]=N25,""))</f>
        <v/>
      </c>
      <c r="P25" s="9"/>
      <c r="Q25" s="10" t="str" cm="1">
        <f t="array" ref="Q25">IF(E$7="HvD",_xlfn.UNIQUE(_xlfn._xlws.FILTER(HvDOutputData[[#All],[OPTypeDesc]],HvDOutputData[[#All],[OPTypCode]]=P25,"")),_xlfn.UNIQUE(_xlfn._xlws.FILTER(OutputData[[#All],[OPLocDesc]],OutputData[[#All],[OPLocCode]]=P25,"")))</f>
        <v/>
      </c>
      <c r="R25" s="9"/>
      <c r="S25" s="10" t="str" cm="1">
        <f t="array" ref="S25">IF(E$7="HvD",_xlfn.UNIQUE(_xlfn._xlws.FILTER(HvDOutputData[[#All],[OPLocDesc]],(HvDOutputData[[#All],[MountCode]]=E$12)*(HvDOutputData[[#All],[OPTypCode]]=E$14)*(HvDOutputData[[#All],[OPLocCode]]=R25),"")),_xlfn.UNIQUE(_xlfn._xlws.FILTER(OutputData[[#All],[OPTypDesc]],(OutputData[[#All],[Series]]=E$7)*(OutputData[[#All],[OPTypCode]]=R25),"")))</f>
        <v/>
      </c>
      <c r="AB25" s="58" t="str">
        <f>"Generic CAD File: "&amp;D3</f>
        <v>Generic CAD File: Contact Factory</v>
      </c>
      <c r="AC25" s="55"/>
      <c r="AD25" s="46"/>
      <c r="AE25" s="46"/>
      <c r="AF25" s="46"/>
      <c r="AG25" s="46"/>
      <c r="AH25" s="46"/>
      <c r="AI25" s="46"/>
    </row>
    <row r="26" spans="2:35" x14ac:dyDescent="0.45">
      <c r="B26" s="9"/>
      <c r="C26" s="10" t="str" cm="1">
        <f t="array" ref="C26">_xlfn.UNIQUE(_xlfn._xlws.FILTER(MasterData[[#All],[Series Desc]],MasterData[[#All],[Series]]=B26,""))</f>
        <v/>
      </c>
      <c r="D26" s="9"/>
      <c r="E26" s="10" t="str" cm="1">
        <f t="array" ref="E26">_xlfn.UNIQUE(_xlfn._xlws.FILTER(MasterData[[#All],[Size Desc]],MasterData[[#All],[Size]]=D26,""))</f>
        <v/>
      </c>
      <c r="F26" s="9"/>
      <c r="G26" s="10" t="str" cm="1">
        <f t="array" ref="G26">_xlfn.UNIQUE(_xlfn._xlws.FILTER(GearData[[#All],[Gear Desc]],GearData[[#All],[Type]]=F26,""))</f>
        <v/>
      </c>
      <c r="H26" s="9"/>
      <c r="I26" s="10" t="str" cm="1">
        <f t="array" ref="I26">_xlfn.UNIQUE(_xlfn._xlws.FILTER(BLData[[#All],[BLDesc]],BLData[[#All],[BL]]=H26,""))</f>
        <v/>
      </c>
      <c r="J26" s="9" t="str">
        <v>015</v>
      </c>
      <c r="K26" s="10" t="str" cm="1">
        <f t="array" ref="K26">_xlfn.UNIQUE(_xlfn._xlws.FILTER(RatioData[[#All],[Ratio]],(RatioData[[#All],[Rcode]]=J26)*(RatioData[[#All],[Series]]=E$7),""))</f>
        <v xml:space="preserve"> – 15:1</v>
      </c>
      <c r="L26" s="9"/>
      <c r="M26" s="10" t="str" cm="1">
        <f t="array" ref="M26">_xlfn.UNIQUE(_xlfn._xlws.FILTER(MountData[[#All],[MountDesc]],(MountData[[#All],[MountCode]]=L26)*(MountData[[#All],[Series]]=E$7),""))</f>
        <v/>
      </c>
      <c r="N26" s="9"/>
      <c r="O26" s="10" t="str" cm="1">
        <f t="array" ref="O26">_xlfn.UNIQUE(_xlfn._xlws.FILTER(OutputData[[#All],[OPSzDesc]],OutputData[[#All],[OPSzCode]]=N26,""))</f>
        <v/>
      </c>
      <c r="P26" s="9"/>
      <c r="Q26" s="10" t="str" cm="1">
        <f t="array" ref="Q26">IF(E$7="HvD",_xlfn.UNIQUE(_xlfn._xlws.FILTER(HvDOutputData[[#All],[OPTypeDesc]],HvDOutputData[[#All],[OPTypCode]]=P26,"")),_xlfn.UNIQUE(_xlfn._xlws.FILTER(OutputData[[#All],[OPLocDesc]],OutputData[[#All],[OPLocCode]]=P26,"")))</f>
        <v/>
      </c>
      <c r="R26" s="9"/>
      <c r="S26" s="10" t="str" cm="1">
        <f t="array" ref="S26">IF(E$7="HvD",_xlfn.UNIQUE(_xlfn._xlws.FILTER(HvDOutputData[[#All],[OPLocDesc]],(HvDOutputData[[#All],[MountCode]]=E$12)*(HvDOutputData[[#All],[OPTypCode]]=E$14)*(HvDOutputData[[#All],[OPLocCode]]=R26),"")),_xlfn.UNIQUE(_xlfn._xlws.FILTER(OutputData[[#All],[OPTypDesc]],(OutputData[[#All],[Series]]=E$7)*(OutputData[[#All],[OPTypCode]]=R26),"")))</f>
        <v/>
      </c>
      <c r="AB26" s="58"/>
      <c r="AC26" s="55"/>
      <c r="AD26" s="46"/>
      <c r="AE26" s="46"/>
      <c r="AF26" s="46"/>
      <c r="AG26" s="46"/>
      <c r="AH26" s="46"/>
      <c r="AI26" s="46"/>
    </row>
    <row r="27" spans="2:35" x14ac:dyDescent="0.45">
      <c r="B27" s="9"/>
      <c r="C27" s="10" t="str" cm="1">
        <f t="array" ref="C27">_xlfn.UNIQUE(_xlfn._xlws.FILTER(MasterData[[#All],[Series Desc]],MasterData[[#All],[Series]]=B27,""))</f>
        <v/>
      </c>
      <c r="D27" s="9"/>
      <c r="E27" s="10" t="str" cm="1">
        <f t="array" ref="E27">_xlfn.UNIQUE(_xlfn._xlws.FILTER(MasterData[[#All],[Size Desc]],MasterData[[#All],[Size]]=D27,""))</f>
        <v/>
      </c>
      <c r="F27" s="9"/>
      <c r="G27" s="10" t="str" cm="1">
        <f t="array" ref="G27">_xlfn.UNIQUE(_xlfn._xlws.FILTER(GearData[[#All],[Gear Desc]],GearData[[#All],[Type]]=F27,""))</f>
        <v/>
      </c>
      <c r="H27" s="9"/>
      <c r="I27" s="10" t="str" cm="1">
        <f t="array" ref="I27">_xlfn.UNIQUE(_xlfn._xlws.FILTER(BLData[[#All],[BLDesc]],BLData[[#All],[BL]]=H27,""))</f>
        <v/>
      </c>
      <c r="J27" s="9" t="str">
        <v>020</v>
      </c>
      <c r="K27" s="10" t="str" cm="1">
        <f t="array" ref="K27">_xlfn.UNIQUE(_xlfn._xlws.FILTER(RatioData[[#All],[Ratio]],(RatioData[[#All],[Rcode]]=J27)*(RatioData[[#All],[Series]]=E$7),""))</f>
        <v xml:space="preserve"> – 20:1</v>
      </c>
      <c r="L27" s="9"/>
      <c r="M27" s="10" t="str" cm="1">
        <f t="array" ref="M27">_xlfn.UNIQUE(_xlfn._xlws.FILTER(MountData[[#All],[MountDesc]],(MountData[[#All],[MountCode]]=L27)*(MountData[[#All],[Series]]=E$7),""))</f>
        <v/>
      </c>
      <c r="N27" s="9"/>
      <c r="O27" s="10" t="str" cm="1">
        <f t="array" ref="O27">_xlfn.UNIQUE(_xlfn._xlws.FILTER(OutputData[[#All],[OPSzDesc]],OutputData[[#All],[OPSzCode]]=N27,""))</f>
        <v/>
      </c>
      <c r="P27" s="9"/>
      <c r="Q27" s="10" t="str" cm="1">
        <f t="array" ref="Q27">IF(E$7="HvD",_xlfn.UNIQUE(_xlfn._xlws.FILTER(HvDOutputData[[#All],[OPTypeDesc]],HvDOutputData[[#All],[OPTypCode]]=P27,"")),_xlfn.UNIQUE(_xlfn._xlws.FILTER(OutputData[[#All],[OPLocDesc]],OutputData[[#All],[OPLocCode]]=P27,"")))</f>
        <v/>
      </c>
      <c r="R27" s="9"/>
      <c r="S27" s="10" t="str" cm="1">
        <f t="array" ref="S27">IF(E$7="HvD",_xlfn.UNIQUE(_xlfn._xlws.FILTER(HvDOutputData[[#All],[OPLocDesc]],(HvDOutputData[[#All],[MountCode]]=E$12)*(HvDOutputData[[#All],[OPTypCode]]=E$14)*(HvDOutputData[[#All],[OPLocCode]]=R27),"")),_xlfn.UNIQUE(_xlfn._xlws.FILTER(OutputData[[#All],[OPTypDesc]],(OutputData[[#All],[Series]]=E$7)*(OutputData[[#All],[OPTypCode]]=R27),"")))</f>
        <v/>
      </c>
      <c r="AB27" s="58" t="str">
        <f>IF(COUNTA(S5:S15)=0,"","Modifications:")</f>
        <v/>
      </c>
      <c r="AC27" s="55"/>
      <c r="AD27" s="46"/>
      <c r="AE27" s="46"/>
      <c r="AF27" s="46"/>
      <c r="AG27" s="46"/>
      <c r="AH27" s="46"/>
      <c r="AI27" s="46"/>
    </row>
    <row r="28" spans="2:35" x14ac:dyDescent="0.45">
      <c r="B28" s="9"/>
      <c r="C28" s="10" t="str" cm="1">
        <f t="array" ref="C28">_xlfn.UNIQUE(_xlfn._xlws.FILTER(MasterData[[#All],[Series Desc]],MasterData[[#All],[Series]]=B28,""))</f>
        <v/>
      </c>
      <c r="D28" s="9"/>
      <c r="E28" s="10" t="str" cm="1">
        <f t="array" ref="E28">_xlfn.UNIQUE(_xlfn._xlws.FILTER(MasterData[[#All],[Size Desc]],MasterData[[#All],[Size]]=D28,""))</f>
        <v/>
      </c>
      <c r="F28" s="9"/>
      <c r="G28" s="10" t="str" cm="1">
        <f t="array" ref="G28">_xlfn.UNIQUE(_xlfn._xlws.FILTER(GearData[[#All],[Gear Desc]],GearData[[#All],[Type]]=F28,""))</f>
        <v/>
      </c>
      <c r="H28" s="9"/>
      <c r="I28" s="10" t="str" cm="1">
        <f t="array" ref="I28">_xlfn.UNIQUE(_xlfn._xlws.FILTER(BLData[[#All],[BLDesc]],BLData[[#All],[BL]]=H28,""))</f>
        <v/>
      </c>
      <c r="J28" s="9" t="str">
        <v>025</v>
      </c>
      <c r="K28" s="10" t="str" cm="1">
        <f t="array" ref="K28">_xlfn.UNIQUE(_xlfn._xlws.FILTER(RatioData[[#All],[Ratio]],(RatioData[[#All],[Rcode]]=J28)*(RatioData[[#All],[Series]]=E$7),""))</f>
        <v xml:space="preserve"> – 25:1</v>
      </c>
      <c r="L28" s="9"/>
      <c r="M28" s="10" t="str" cm="1">
        <f t="array" ref="M28">_xlfn.UNIQUE(_xlfn._xlws.FILTER(MountData[[#All],[MountDesc]],(MountData[[#All],[MountCode]]=L28)*(MountData[[#All],[Series]]=E$7),""))</f>
        <v/>
      </c>
      <c r="N28" s="9"/>
      <c r="O28" s="10" t="str" cm="1">
        <f t="array" ref="O28">_xlfn.UNIQUE(_xlfn._xlws.FILTER(OutputData[[#All],[OPSzDesc]],OutputData[[#All],[OPSzCode]]=N28,""))</f>
        <v/>
      </c>
      <c r="P28" s="9"/>
      <c r="Q28" s="10" t="str" cm="1">
        <f t="array" ref="Q28">IF(E$7="HvD",_xlfn.UNIQUE(_xlfn._xlws.FILTER(HvDOutputData[[#All],[OPTypeDesc]],HvDOutputData[[#All],[OPTypCode]]=P28,"")),_xlfn.UNIQUE(_xlfn._xlws.FILTER(OutputData[[#All],[OPLocDesc]],OutputData[[#All],[OPLocCode]]=P28,"")))</f>
        <v/>
      </c>
      <c r="R28" s="9"/>
      <c r="S28" s="10" t="str" cm="1">
        <f t="array" ref="S28">IF(E$7="HvD",_xlfn.UNIQUE(_xlfn._xlws.FILTER(HvDOutputData[[#All],[OPLocDesc]],(HvDOutputData[[#All],[MountCode]]=E$12)*(HvDOutputData[[#All],[OPTypCode]]=E$14)*(HvDOutputData[[#All],[OPLocCode]]=R28),"")),_xlfn.UNIQUE(_xlfn._xlws.FILTER(OutputData[[#All],[OPTypDesc]],(OutputData[[#All],[Series]]=E$7)*(OutputData[[#All],[OPTypCode]]=R28),"")))</f>
        <v/>
      </c>
      <c r="AB28" s="58" t="str">
        <f t="shared" ref="AB28:AB38" si="1">IF(S5="","",S5)</f>
        <v/>
      </c>
      <c r="AC28" s="55"/>
      <c r="AD28" s="46"/>
      <c r="AE28" s="46"/>
      <c r="AF28" s="46"/>
      <c r="AG28" s="46"/>
      <c r="AH28" s="46"/>
      <c r="AI28" s="46"/>
    </row>
    <row r="29" spans="2:35" x14ac:dyDescent="0.45">
      <c r="B29" s="9"/>
      <c r="C29" s="10" t="str" cm="1">
        <f t="array" ref="C29">_xlfn.UNIQUE(_xlfn._xlws.FILTER(MasterData[[#All],[Series Desc]],MasterData[[#All],[Series]]=B29,""))</f>
        <v/>
      </c>
      <c r="D29" s="9"/>
      <c r="E29" s="10" t="str" cm="1">
        <f t="array" ref="E29">_xlfn.UNIQUE(_xlfn._xlws.FILTER(MasterData[[#All],[Size Desc]],MasterData[[#All],[Size]]=D29,""))</f>
        <v/>
      </c>
      <c r="F29" s="9"/>
      <c r="G29" s="10" t="str" cm="1">
        <f t="array" ref="G29">_xlfn.UNIQUE(_xlfn._xlws.FILTER(GearData[[#All],[Gear Desc]],GearData[[#All],[Type]]=F29,""))</f>
        <v/>
      </c>
      <c r="H29" s="9"/>
      <c r="I29" s="10" t="str" cm="1">
        <f t="array" ref="I29">_xlfn.UNIQUE(_xlfn._xlws.FILTER(BLData[[#All],[BLDesc]],BLData[[#All],[BL]]=H29,""))</f>
        <v/>
      </c>
      <c r="J29" s="9" t="str">
        <v>030</v>
      </c>
      <c r="K29" s="10" t="str" cm="1">
        <f t="array" ref="K29">_xlfn.UNIQUE(_xlfn._xlws.FILTER(RatioData[[#All],[Ratio]],(RatioData[[#All],[Rcode]]=J29)*(RatioData[[#All],[Series]]=E$7),""))</f>
        <v xml:space="preserve"> – 30:1</v>
      </c>
      <c r="L29" s="9"/>
      <c r="M29" s="10" t="str" cm="1">
        <f t="array" ref="M29">_xlfn.UNIQUE(_xlfn._xlws.FILTER(MountData[[#All],[MountDesc]],(MountData[[#All],[MountCode]]=L29)*(MountData[[#All],[Series]]=E$7),""))</f>
        <v/>
      </c>
      <c r="N29" s="9"/>
      <c r="O29" s="10" t="str" cm="1">
        <f t="array" ref="O29">_xlfn.UNIQUE(_xlfn._xlws.FILTER(OutputData[[#All],[OPSzDesc]],OutputData[[#All],[OPSzCode]]=N29,""))</f>
        <v/>
      </c>
      <c r="P29" s="9"/>
      <c r="Q29" s="10" t="str" cm="1">
        <f t="array" ref="Q29">IF(E$7="HvD",_xlfn.UNIQUE(_xlfn._xlws.FILTER(HvDOutputData[[#All],[OPTypeDesc]],HvDOutputData[[#All],[OPTypCode]]=P29,"")),_xlfn.UNIQUE(_xlfn._xlws.FILTER(OutputData[[#All],[OPLocDesc]],OutputData[[#All],[OPLocCode]]=P29,"")))</f>
        <v/>
      </c>
      <c r="R29" s="9"/>
      <c r="S29" s="10" t="str" cm="1">
        <f t="array" ref="S29">IF(E$7="HvD",_xlfn.UNIQUE(_xlfn._xlws.FILTER(HvDOutputData[[#All],[OPLocDesc]],(HvDOutputData[[#All],[MountCode]]=E$12)*(HvDOutputData[[#All],[OPTypCode]]=E$14)*(HvDOutputData[[#All],[OPLocCode]]=R29),"")),_xlfn.UNIQUE(_xlfn._xlws.FILTER(OutputData[[#All],[OPTypDesc]],(OutputData[[#All],[Series]]=E$7)*(OutputData[[#All],[OPTypCode]]=R29),"")))</f>
        <v/>
      </c>
      <c r="AB29" s="58" t="str">
        <f t="shared" si="1"/>
        <v/>
      </c>
      <c r="AC29" s="55"/>
      <c r="AD29" s="46"/>
      <c r="AE29" s="46"/>
      <c r="AF29" s="46"/>
      <c r="AG29" s="46"/>
      <c r="AH29" s="46"/>
      <c r="AI29" s="46"/>
    </row>
    <row r="30" spans="2:35" x14ac:dyDescent="0.45">
      <c r="B30" s="9"/>
      <c r="C30" s="10" t="str" cm="1">
        <f t="array" ref="C30">_xlfn.UNIQUE(_xlfn._xlws.FILTER(MasterData[[#All],[Series Desc]],MasterData[[#All],[Series]]=B30,""))</f>
        <v/>
      </c>
      <c r="D30" s="9"/>
      <c r="E30" s="10" t="str" cm="1">
        <f t="array" ref="E30">_xlfn.UNIQUE(_xlfn._xlws.FILTER(MasterData[[#All],[Size Desc]],MasterData[[#All],[Size]]=D30,""))</f>
        <v/>
      </c>
      <c r="F30" s="9"/>
      <c r="G30" s="10" t="str" cm="1">
        <f t="array" ref="G30">_xlfn.UNIQUE(_xlfn._xlws.FILTER(GearData[[#All],[Gear Desc]],GearData[[#All],[Type]]=F30,""))</f>
        <v/>
      </c>
      <c r="H30" s="9"/>
      <c r="I30" s="10" t="str" cm="1">
        <f t="array" ref="I30">_xlfn.UNIQUE(_xlfn._xlws.FILTER(BLData[[#All],[BLDesc]],BLData[[#All],[BL]]=H30,""))</f>
        <v/>
      </c>
      <c r="J30" s="9" t="str">
        <v>040</v>
      </c>
      <c r="K30" s="10" t="str" cm="1">
        <f t="array" ref="K30">_xlfn.UNIQUE(_xlfn._xlws.FILTER(RatioData[[#All],[Ratio]],(RatioData[[#All],[Rcode]]=J30)*(RatioData[[#All],[Series]]=E$7),""))</f>
        <v xml:space="preserve"> – 40:1</v>
      </c>
      <c r="L30" s="9"/>
      <c r="M30" s="10" t="str" cm="1">
        <f t="array" ref="M30">_xlfn.UNIQUE(_xlfn._xlws.FILTER(MountData[[#All],[MountDesc]],(MountData[[#All],[MountCode]]=L30)*(MountData[[#All],[Series]]=E$7),""))</f>
        <v/>
      </c>
      <c r="N30" s="9"/>
      <c r="O30" s="10" t="str" cm="1">
        <f t="array" ref="O30">_xlfn.UNIQUE(_xlfn._xlws.FILTER(OutputData[[#All],[OPSzDesc]],OutputData[[#All],[OPSzCode]]=N30,""))</f>
        <v/>
      </c>
      <c r="P30" s="9"/>
      <c r="Q30" s="10" t="str" cm="1">
        <f t="array" ref="Q30">IF(E$7="HvD",_xlfn.UNIQUE(_xlfn._xlws.FILTER(HvDOutputData[[#All],[OPTypeDesc]],HvDOutputData[[#All],[OPTypCode]]=P30,"")),_xlfn.UNIQUE(_xlfn._xlws.FILTER(OutputData[[#All],[OPLocDesc]],OutputData[[#All],[OPLocCode]]=P30,"")))</f>
        <v/>
      </c>
      <c r="R30" s="9"/>
      <c r="S30" s="10" t="str" cm="1">
        <f t="array" ref="S30">IF(E$7="HvD",_xlfn.UNIQUE(_xlfn._xlws.FILTER(HvDOutputData[[#All],[OPLocDesc]],(HvDOutputData[[#All],[MountCode]]=E$12)*(HvDOutputData[[#All],[OPTypCode]]=E$14)*(HvDOutputData[[#All],[OPLocCode]]=R30),"")),_xlfn.UNIQUE(_xlfn._xlws.FILTER(OutputData[[#All],[OPTypDesc]],(OutputData[[#All],[Series]]=E$7)*(OutputData[[#All],[OPTypCode]]=R30),"")))</f>
        <v/>
      </c>
      <c r="AB30" s="58" t="str">
        <f t="shared" si="1"/>
        <v/>
      </c>
      <c r="AC30" s="55"/>
      <c r="AD30" s="46"/>
      <c r="AE30" s="46"/>
      <c r="AF30" s="46"/>
      <c r="AG30" s="46"/>
      <c r="AH30" s="46"/>
      <c r="AI30" s="46"/>
    </row>
    <row r="31" spans="2:35" x14ac:dyDescent="0.45">
      <c r="B31" s="9"/>
      <c r="C31" s="10" t="str" cm="1">
        <f t="array" ref="C31">_xlfn.UNIQUE(_xlfn._xlws.FILTER(MasterData[[#All],[Series Desc]],MasterData[[#All],[Series]]=B31,""))</f>
        <v/>
      </c>
      <c r="D31" s="9"/>
      <c r="E31" s="10" t="str" cm="1">
        <f t="array" ref="E31">_xlfn.UNIQUE(_xlfn._xlws.FILTER(MasterData[[#All],[Size Desc]],MasterData[[#All],[Size]]=D31,""))</f>
        <v/>
      </c>
      <c r="F31" s="9"/>
      <c r="G31" s="10" t="str" cm="1">
        <f t="array" ref="G31">_xlfn.UNIQUE(_xlfn._xlws.FILTER(GearData[[#All],[Gear Desc]],GearData[[#All],[Type]]=F31,""))</f>
        <v/>
      </c>
      <c r="H31" s="9"/>
      <c r="I31" s="10" t="str" cm="1">
        <f t="array" ref="I31">_xlfn.UNIQUE(_xlfn._xlws.FILTER(BLData[[#All],[BLDesc]],BLData[[#All],[BL]]=H31,""))</f>
        <v/>
      </c>
      <c r="J31" s="9" t="str">
        <v>050</v>
      </c>
      <c r="K31" s="10" t="str" cm="1">
        <f t="array" ref="K31">_xlfn.UNIQUE(_xlfn._xlws.FILTER(RatioData[[#All],[Ratio]],(RatioData[[#All],[Rcode]]=J31)*(RatioData[[#All],[Series]]=E$7),""))</f>
        <v xml:space="preserve"> – 50:1</v>
      </c>
      <c r="L31" s="9"/>
      <c r="M31" s="10" t="str" cm="1">
        <f t="array" ref="M31">_xlfn.UNIQUE(_xlfn._xlws.FILTER(MountData[[#All],[MountDesc]],(MountData[[#All],[MountCode]]=L31)*(MountData[[#All],[Series]]=E$7),""))</f>
        <v/>
      </c>
      <c r="N31" s="9"/>
      <c r="O31" s="10" t="str" cm="1">
        <f t="array" ref="O31">_xlfn.UNIQUE(_xlfn._xlws.FILTER(OutputData[[#All],[OPSzDesc]],OutputData[[#All],[OPSzCode]]=N31,""))</f>
        <v/>
      </c>
      <c r="P31" s="9"/>
      <c r="Q31" s="10" t="str" cm="1">
        <f t="array" ref="Q31">IF(E$7="HvD",_xlfn.UNIQUE(_xlfn._xlws.FILTER(HvDOutputData[[#All],[OPTypeDesc]],HvDOutputData[[#All],[OPTypCode]]=P31,"")),_xlfn.UNIQUE(_xlfn._xlws.FILTER(OutputData[[#All],[OPLocDesc]],OutputData[[#All],[OPLocCode]]=P31,"")))</f>
        <v/>
      </c>
      <c r="R31" s="9"/>
      <c r="S31" s="10" t="str" cm="1">
        <f t="array" ref="S31">IF(E$7="HvD",_xlfn.UNIQUE(_xlfn._xlws.FILTER(HvDOutputData[[#All],[OPLocDesc]],(HvDOutputData[[#All],[MountCode]]=E$12)*(HvDOutputData[[#All],[OPTypCode]]=E$14)*(HvDOutputData[[#All],[OPLocCode]]=R31),"")),_xlfn.UNIQUE(_xlfn._xlws.FILTER(OutputData[[#All],[OPTypDesc]],(OutputData[[#All],[Series]]=E$7)*(OutputData[[#All],[OPTypCode]]=R31),"")))</f>
        <v/>
      </c>
      <c r="AB31" s="58" t="str">
        <f t="shared" si="1"/>
        <v/>
      </c>
      <c r="AC31" s="55"/>
      <c r="AD31" s="46"/>
      <c r="AE31" s="46"/>
      <c r="AF31" s="46"/>
      <c r="AG31" s="46"/>
      <c r="AH31" s="46"/>
      <c r="AI31" s="46"/>
    </row>
    <row r="32" spans="2:35" x14ac:dyDescent="0.45">
      <c r="B32" s="9"/>
      <c r="C32" s="10" t="str" cm="1">
        <f t="array" ref="C32">_xlfn.UNIQUE(_xlfn._xlws.FILTER(MasterData[[#All],[Series Desc]],MasterData[[#All],[Series]]=B32,""))</f>
        <v/>
      </c>
      <c r="D32" s="9"/>
      <c r="E32" s="10" t="str" cm="1">
        <f t="array" ref="E32">_xlfn.UNIQUE(_xlfn._xlws.FILTER(MasterData[[#All],[Size Desc]],MasterData[[#All],[Size]]=D32,""))</f>
        <v/>
      </c>
      <c r="F32" s="9"/>
      <c r="G32" s="10"/>
      <c r="H32" s="9"/>
      <c r="I32" s="10"/>
      <c r="J32" s="9" t="str">
        <v>060</v>
      </c>
      <c r="K32" s="10" t="str" cm="1">
        <f t="array" ref="K32">_xlfn.UNIQUE(_xlfn._xlws.FILTER(RatioData[[#All],[Ratio]],(RatioData[[#All],[Rcode]]=J32)*(RatioData[[#All],[Series]]=E$7),""))</f>
        <v xml:space="preserve"> – 60:1</v>
      </c>
      <c r="L32" s="9"/>
      <c r="M32" s="10" t="str" cm="1">
        <f t="array" ref="M32">_xlfn.UNIQUE(_xlfn._xlws.FILTER(MountData[[#All],[MountDesc]],(MountData[[#All],[MountCode]]=L32)*(MountData[[#All],[Series]]=E$7),""))</f>
        <v/>
      </c>
      <c r="N32" s="9"/>
      <c r="O32" s="10" t="str" cm="1">
        <f t="array" ref="O32">_xlfn.UNIQUE(_xlfn._xlws.FILTER(OutputData[[#All],[OPSzDesc]],OutputData[[#All],[OPSzCode]]=N32,""))</f>
        <v/>
      </c>
      <c r="P32" s="9"/>
      <c r="Q32" s="10" t="str" cm="1">
        <f t="array" ref="Q32">IF(E$7="HvD",_xlfn.UNIQUE(_xlfn._xlws.FILTER(HvDOutputData[[#All],[OPTypeDesc]],HvDOutputData[[#All],[OPTypCode]]=P32,"")),_xlfn.UNIQUE(_xlfn._xlws.FILTER(OutputData[[#All],[OPLocDesc]],OutputData[[#All],[OPLocCode]]=P32,"")))</f>
        <v/>
      </c>
      <c r="R32" s="9"/>
      <c r="S32" s="10" t="str" cm="1">
        <f t="array" ref="S32">IF(E$7="HvD",_xlfn.UNIQUE(_xlfn._xlws.FILTER(HvDOutputData[[#All],[OPLocDesc]],(HvDOutputData[[#All],[MountCode]]=E$12)*(HvDOutputData[[#All],[OPTypCode]]=E$14)*(HvDOutputData[[#All],[OPLocCode]]=R32),"")),_xlfn.UNIQUE(_xlfn._xlws.FILTER(OutputData[[#All],[OPTypDesc]],(OutputData[[#All],[Series]]=E$7)*(OutputData[[#All],[OPTypCode]]=R32),"")))</f>
        <v/>
      </c>
      <c r="AB32" s="58" t="str">
        <f t="shared" si="1"/>
        <v/>
      </c>
      <c r="AC32" s="54"/>
      <c r="AD32" s="46"/>
      <c r="AE32" s="46"/>
      <c r="AF32" s="46"/>
      <c r="AG32" s="46"/>
      <c r="AH32" s="46"/>
      <c r="AI32" s="46"/>
    </row>
    <row r="33" spans="2:35" x14ac:dyDescent="0.45">
      <c r="B33" s="9"/>
      <c r="C33" s="10" t="str" cm="1">
        <f t="array" ref="C33">_xlfn.UNIQUE(_xlfn._xlws.FILTER(MasterData[[#All],[Series Desc]],MasterData[[#All],[Series]]=B33,""))</f>
        <v/>
      </c>
      <c r="D33" s="9"/>
      <c r="E33" s="10" t="str" cm="1">
        <f t="array" ref="E33">_xlfn.UNIQUE(_xlfn._xlws.FILTER(MasterData[[#All],[Size Desc]],MasterData[[#All],[Size]]=D33,""))</f>
        <v/>
      </c>
      <c r="F33" s="9"/>
      <c r="G33" s="10"/>
      <c r="H33" s="9"/>
      <c r="I33" s="10"/>
      <c r="J33" s="9"/>
      <c r="K33" s="10" t="str" cm="1">
        <f t="array" ref="K33">_xlfn.UNIQUE(_xlfn._xlws.FILTER(RatioData[[#All],[Ratio]],(RatioData[[#All],[Rcode]]=J33)*(RatioData[[#All],[Series]]=E$7),""))</f>
        <v/>
      </c>
      <c r="L33" s="9"/>
      <c r="M33" s="10" t="str" cm="1">
        <f t="array" ref="M33">_xlfn.UNIQUE(_xlfn._xlws.FILTER(MountData[[#All],[MountDesc]],(MountData[[#All],[MountCode]]=L33)*(MountData[[#All],[Series]]=E$7),""))</f>
        <v/>
      </c>
      <c r="N33" s="9"/>
      <c r="O33" s="10" t="str" cm="1">
        <f t="array" ref="O33">_xlfn.UNIQUE(_xlfn._xlws.FILTER(OutputData[[#All],[OPSzDesc]],OutputData[[#All],[OPSzCode]]=N33,""))</f>
        <v/>
      </c>
      <c r="P33" s="9"/>
      <c r="Q33" s="10" t="str" cm="1">
        <f t="array" ref="Q33">IF(E$7="HvD",_xlfn.UNIQUE(_xlfn._xlws.FILTER(HvDOutputData[[#All],[OPTypeDesc]],HvDOutputData[[#All],[OPTypCode]]=P33,"")),_xlfn.UNIQUE(_xlfn._xlws.FILTER(OutputData[[#All],[OPLocDesc]],OutputData[[#All],[OPLocCode]]=P33,"")))</f>
        <v/>
      </c>
      <c r="R33" s="9"/>
      <c r="S33" s="10" t="str" cm="1">
        <f t="array" ref="S33">IF(E$7="HvD",_xlfn.UNIQUE(_xlfn._xlws.FILTER(HvDOutputData[[#All],[OPLocDesc]],(HvDOutputData[[#All],[MountCode]]=E$12)*(HvDOutputData[[#All],[OPTypCode]]=E$14)*(HvDOutputData[[#All],[OPLocCode]]=R33),"")),_xlfn.UNIQUE(_xlfn._xlws.FILTER(OutputData[[#All],[OPTypDesc]],(OutputData[[#All],[Series]]=E$7)*(OutputData[[#All],[OPTypCode]]=R33),"")))</f>
        <v/>
      </c>
      <c r="AB33" s="58" t="str">
        <f t="shared" si="1"/>
        <v/>
      </c>
      <c r="AC33" s="54"/>
      <c r="AD33" s="46"/>
      <c r="AE33" s="46"/>
      <c r="AF33" s="46"/>
      <c r="AG33" s="46"/>
      <c r="AH33" s="46"/>
      <c r="AI33" s="46"/>
    </row>
    <row r="34" spans="2:35" x14ac:dyDescent="0.45">
      <c r="B34" s="9"/>
      <c r="C34" s="10" t="str" cm="1">
        <f t="array" ref="C34">_xlfn._xlws.FILTER(MasterData[[#All],[Series Desc]],MasterData[[#All],[Series]]=B34,"")</f>
        <v/>
      </c>
      <c r="D34" s="9"/>
      <c r="E34" s="10" t="str" cm="1">
        <f t="array" ref="E34">_xlfn.UNIQUE(_xlfn._xlws.FILTER(MasterData[[#All],[Size Desc]],MasterData[[#All],[Size]]=D34,""))</f>
        <v/>
      </c>
      <c r="F34" s="9"/>
      <c r="G34" s="10"/>
      <c r="H34" s="9"/>
      <c r="I34" s="10"/>
      <c r="J34" s="9"/>
      <c r="K34" s="10" t="str" cm="1">
        <f t="array" ref="K34">_xlfn.UNIQUE(_xlfn._xlws.FILTER(RatioData[[#All],[Ratio]],(RatioData[[#All],[Rcode]]=J34)*(RatioData[[#All],[Series]]=E$7),""))</f>
        <v/>
      </c>
      <c r="L34" s="9"/>
      <c r="M34" s="10" t="str" cm="1">
        <f t="array" ref="M34">_xlfn.UNIQUE(_xlfn._xlws.FILTER(MountData[[#All],[MountDesc]],(MountData[[#All],[MountCode]]=L34)*(MountData[[#All],[Series]]=E$7),""))</f>
        <v/>
      </c>
      <c r="N34" s="9"/>
      <c r="O34" s="10" t="str" cm="1">
        <f t="array" ref="O34">_xlfn.UNIQUE(_xlfn._xlws.FILTER(OutputData[[#All],[OPSzDesc]],OutputData[[#All],[OPSzCode]]=N34,""))</f>
        <v/>
      </c>
      <c r="P34" s="9"/>
      <c r="Q34" s="10" t="str" cm="1">
        <f t="array" ref="Q34">IF(E$7="HvD",_xlfn.UNIQUE(_xlfn._xlws.FILTER(HvDOutputData[[#All],[OPTypeDesc]],HvDOutputData[[#All],[OPTypCode]]=P34,"")),_xlfn.UNIQUE(_xlfn._xlws.FILTER(OutputData[[#All],[OPLocDesc]],OutputData[[#All],[OPLocCode]]=P34,"")))</f>
        <v/>
      </c>
      <c r="R34" s="9"/>
      <c r="S34" s="10" t="str" cm="1">
        <f t="array" ref="S34">IF(E$7="HvD",_xlfn.UNIQUE(_xlfn._xlws.FILTER(HvDOutputData[[#All],[OPLocDesc]],(HvDOutputData[[#All],[MountCode]]=E$12)*(HvDOutputData[[#All],[OPTypCode]]=E$14)*(HvDOutputData[[#All],[OPLocCode]]=R34),"")),_xlfn.UNIQUE(_xlfn._xlws.FILTER(OutputData[[#All],[OPTypDesc]],(OutputData[[#All],[Series]]=E$7)*(OutputData[[#All],[OPTypCode]]=R34),"")))</f>
        <v/>
      </c>
      <c r="AB34" s="58" t="str">
        <f t="shared" si="1"/>
        <v/>
      </c>
    </row>
    <row r="35" spans="2:35" x14ac:dyDescent="0.45">
      <c r="B35" s="9"/>
      <c r="C35" s="10" t="str" cm="1">
        <f t="array" ref="C35">_xlfn._xlws.FILTER(MasterData[[#All],[Series Desc]],MasterData[[#All],[Series]]=B35,"")</f>
        <v/>
      </c>
      <c r="D35" s="9"/>
      <c r="E35" s="10" t="str" cm="1">
        <f t="array" ref="E35">_xlfn.UNIQUE(_xlfn._xlws.FILTER(MasterData[[#All],[Size Desc]],MasterData[[#All],[Size]]=D35,""))</f>
        <v/>
      </c>
      <c r="F35" s="9"/>
      <c r="G35" s="10"/>
      <c r="H35" s="9"/>
      <c r="I35" s="10"/>
      <c r="J35" s="9"/>
      <c r="K35" s="10" t="str" cm="1">
        <f t="array" ref="K35">_xlfn.UNIQUE(_xlfn._xlws.FILTER(RatioData[[#All],[Ratio]],(RatioData[[#All],[Rcode]]=J35)*(RatioData[[#All],[Series]]=B31),""))</f>
        <v/>
      </c>
      <c r="L35" s="9"/>
      <c r="M35" s="10" t="str" cm="1">
        <f t="array" ref="M35">_xlfn.UNIQUE(_xlfn._xlws.FILTER(MountData[[#All],[MountDesc]],(MountData[[#All],[MountCode]]=L35)*(MountData[[#All],[Series]]=E$7),""))</f>
        <v/>
      </c>
      <c r="N35" s="9"/>
      <c r="O35" s="10" t="str" cm="1">
        <f t="array" ref="O35">_xlfn.UNIQUE(_xlfn._xlws.FILTER(OutputData[[#All],[OPSzDesc]],OutputData[[#All],[OPSzCode]]=N35,""))</f>
        <v/>
      </c>
      <c r="P35" s="9"/>
      <c r="Q35" s="10" t="str" cm="1">
        <f t="array" ref="Q35">IF(E$7="HvD",_xlfn.UNIQUE(_xlfn._xlws.FILTER(HvDOutputData[[#All],[OPTypeDesc]],HvDOutputData[[#All],[OPTypCode]]=P35,"")),_xlfn.UNIQUE(_xlfn._xlws.FILTER(OutputData[[#All],[OPLocDesc]],OutputData[[#All],[OPLocCode]]=P35,"")))</f>
        <v/>
      </c>
      <c r="R35" s="9"/>
      <c r="S35" s="10" t="str" cm="1">
        <f t="array" ref="S35">IF(E$7="HvD",_xlfn.UNIQUE(_xlfn._xlws.FILTER(HvDOutputData[[#All],[OPLocDesc]],(HvDOutputData[[#All],[MountCode]]=E$12)*(HvDOutputData[[#All],[OPTypCode]]=E$14)*(HvDOutputData[[#All],[OPLocCode]]=R35),"")),_xlfn.UNIQUE(_xlfn._xlws.FILTER(OutputData[[#All],[OPTypDesc]],(OutputData[[#All],[Series]]=E$7)*(OutputData[[#All],[OPTypCode]]=R35),"")))</f>
        <v/>
      </c>
      <c r="AB35" s="58" t="str">
        <f t="shared" si="1"/>
        <v/>
      </c>
    </row>
    <row r="36" spans="2:35" x14ac:dyDescent="0.45">
      <c r="B36" s="9"/>
      <c r="C36" s="10" t="str" cm="1">
        <f t="array" ref="C36">_xlfn._xlws.FILTER(MasterData[[#All],[Series Desc]],MasterData[[#All],[Series]]=B36,"")</f>
        <v/>
      </c>
      <c r="D36" s="9"/>
      <c r="E36" s="10"/>
      <c r="F36" s="9"/>
      <c r="G36" s="10"/>
      <c r="H36" s="9"/>
      <c r="I36" s="10"/>
      <c r="J36" s="9"/>
      <c r="K36" s="10" t="str" cm="1">
        <f t="array" ref="K36">_xlfn.UNIQUE(_xlfn._xlws.FILTER(RatioData[[#All],[Ratio]],(RatioData[[#All],[Rcode]]=J36)*(RatioData[[#All],[Series]]=B32),""))</f>
        <v/>
      </c>
      <c r="L36" s="9"/>
      <c r="M36" s="10" t="str" cm="1">
        <f t="array" ref="M36">_xlfn.UNIQUE(_xlfn._xlws.FILTER(MountData[[#All],[MountDesc]],(MountData[[#All],[MountCode]]=L36)*(MountData[[#All],[Series]]=E$7),""))</f>
        <v/>
      </c>
      <c r="N36" s="9"/>
      <c r="O36" s="10" t="str" cm="1">
        <f t="array" ref="O36">_xlfn.UNIQUE(_xlfn._xlws.FILTER(OutputData[[#All],[OPSzDesc]],OutputData[[#All],[OPSzCode]]=N36,""))</f>
        <v/>
      </c>
      <c r="P36" s="9"/>
      <c r="Q36" s="10" t="str" cm="1">
        <f t="array" ref="Q36">IF(E$7="HvD",_xlfn.UNIQUE(_xlfn._xlws.FILTER(HvDOutputData[[#All],[OPTypeDesc]],HvDOutputData[[#All],[OPTypCode]]=P36,"")),_xlfn.UNIQUE(_xlfn._xlws.FILTER(OutputData[[#All],[OPLocDesc]],OutputData[[#All],[OPLocCode]]=P36,"")))</f>
        <v/>
      </c>
      <c r="R36" s="9"/>
      <c r="S36" s="10" t="str" cm="1">
        <f t="array" ref="S36">IF(E$7="HvD",_xlfn.UNIQUE(_xlfn._xlws.FILTER(HvDOutputData[[#All],[OPLocDesc]],(HvDOutputData[[#All],[MountCode]]=E$12)*(HvDOutputData[[#All],[OPTypCode]]=E$14)*(HvDOutputData[[#All],[OPLocCode]]=R36),"")),_xlfn.UNIQUE(_xlfn._xlws.FILTER(OutputData[[#All],[OPTypDesc]],(OutputData[[#All],[Series]]=E$7)*(OutputData[[#All],[OPTypCode]]=R36),"")))</f>
        <v/>
      </c>
      <c r="AB36" s="58" t="str">
        <f t="shared" si="1"/>
        <v/>
      </c>
    </row>
    <row r="37" spans="2:35" x14ac:dyDescent="0.45">
      <c r="B37" s="9"/>
      <c r="C37" s="10" t="str" cm="1">
        <f t="array" ref="C37">_xlfn._xlws.FILTER(MasterData[[#All],[Series Desc]],MasterData[[#All],[Series]]=B37,"")</f>
        <v/>
      </c>
      <c r="D37" s="9"/>
      <c r="E37" s="10"/>
      <c r="F37" s="9"/>
      <c r="G37" s="10"/>
      <c r="H37" s="9"/>
      <c r="I37" s="10"/>
      <c r="J37" s="9"/>
      <c r="K37" s="10" t="str" cm="1">
        <f t="array" ref="K37">_xlfn.UNIQUE(_xlfn._xlws.FILTER(RatioData[[#All],[Ratio]],(RatioData[[#All],[Rcode]]=J37)*(RatioData[[#All],[Series]]=B33),""))</f>
        <v/>
      </c>
      <c r="L37" s="9"/>
      <c r="M37" s="10" t="str" cm="1">
        <f t="array" ref="M37">_xlfn.UNIQUE(_xlfn._xlws.FILTER(MountData[[#All],[MountDesc]],(MountData[[#All],[MountCode]]=L37)*(MountData[[#All],[Series]]=E$7),""))</f>
        <v/>
      </c>
      <c r="N37" s="9"/>
      <c r="O37" s="10" t="str" cm="1">
        <f t="array" ref="O37">_xlfn.UNIQUE(_xlfn._xlws.FILTER(OutputData[[#All],[OPSzDesc]],OutputData[[#All],[OPSzCode]]=N37,""))</f>
        <v/>
      </c>
      <c r="P37" s="9"/>
      <c r="Q37" s="10" t="str" cm="1">
        <f t="array" ref="Q37">IF(E$7="HvD",_xlfn.UNIQUE(_xlfn._xlws.FILTER(HvDOutputData[[#All],[OPTypeDesc]],HvDOutputData[[#All],[OPTypCode]]=P37,"")),_xlfn.UNIQUE(_xlfn._xlws.FILTER(OutputData[[#All],[OPLocDesc]],OutputData[[#All],[OPLocCode]]=P37,"")))</f>
        <v/>
      </c>
      <c r="R37" s="9"/>
      <c r="S37" s="10" t="str" cm="1">
        <f t="array" ref="S37">IF(E$7="HvD",_xlfn.UNIQUE(_xlfn._xlws.FILTER(HvDOutputData[[#All],[OPLocDesc]],(HvDOutputData[[#All],[MountCode]]=E$12)*(HvDOutputData[[#All],[OPTypCode]]=E$14)*(HvDOutputData[[#All],[OPLocCode]]=R37),"")),_xlfn.UNIQUE(_xlfn._xlws.FILTER(OutputData[[#All],[OPTypDesc]],(OutputData[[#All],[Series]]=E$7)*(OutputData[[#All],[OPTypCode]]=R37),"")))</f>
        <v/>
      </c>
      <c r="AB37" s="58" t="str">
        <f t="shared" si="1"/>
        <v/>
      </c>
    </row>
    <row r="38" spans="2:35" x14ac:dyDescent="0.45"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 t="str" cm="1">
        <f t="array" ref="O38">_xlfn.UNIQUE(_xlfn._xlws.FILTER(OutputData[[#All],[OPSzDesc]],OutputData[[#All],[OPSzCode]]=N38,""))</f>
        <v/>
      </c>
      <c r="P38" s="9"/>
      <c r="Q38" s="10" t="str" cm="1">
        <f t="array" ref="Q38">IF(E$7="HvD",_xlfn.UNIQUE(_xlfn._xlws.FILTER(HvDOutputData[[#All],[OPTypeDesc]],HvDOutputData[[#All],[OPTypCode]]=P38,"")),_xlfn.UNIQUE(_xlfn._xlws.FILTER(OutputData[[#All],[OPLocDesc]],OutputData[[#All],[OPLocCode]]=P38,"")))</f>
        <v/>
      </c>
      <c r="R38" s="9"/>
      <c r="S38" s="10" t="str" cm="1">
        <f t="array" ref="S38">IF(E$7="HvD",_xlfn.UNIQUE(_xlfn._xlws.FILTER(HvDOutputData[[#All],[OPLocDesc]],(HvDOutputData[[#All],[MountCode]]=E$12)*(HvDOutputData[[#All],[OPTypCode]]=E$14)*(HvDOutputData[[#All],[OPLocCode]]=R38),"")),_xlfn.UNIQUE(_xlfn._xlws.FILTER(OutputData[[#All],[OPTypDesc]],(OutputData[[#All],[Series]]=E$7)*(OutputData[[#All],[OPTypCode]]=R38),"")))</f>
        <v/>
      </c>
      <c r="AB38" s="58" t="str">
        <f t="shared" si="1"/>
        <v/>
      </c>
    </row>
    <row r="39" spans="2:35" x14ac:dyDescent="0.4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 t="str" cm="1">
        <f t="array" ref="O39">_xlfn.UNIQUE(_xlfn._xlws.FILTER(OutputData[[#All],[OPSzDesc]],OutputData[[#All],[OPSzCode]]=N39,""))</f>
        <v/>
      </c>
      <c r="P39" s="9"/>
      <c r="Q39" s="10" t="str" cm="1">
        <f t="array" ref="Q39">IF(E$7="HvD",_xlfn.UNIQUE(_xlfn._xlws.FILTER(HvDOutputData[[#All],[OPTypeDesc]],HvDOutputData[[#All],[OPTypCode]]=P39,"")),_xlfn.UNIQUE(_xlfn._xlws.FILTER(OutputData[[#All],[OPLocDesc]],OutputData[[#All],[OPLocCode]]=P39,"")))</f>
        <v/>
      </c>
      <c r="R39" s="9"/>
      <c r="S39" s="10" t="str" cm="1">
        <f t="array" ref="S39">IF(E$7="HvD",_xlfn.UNIQUE(_xlfn._xlws.FILTER(HvDOutputData[[#All],[OPLocDesc]],(HvDOutputData[[#All],[MountCode]]=E$12)*(HvDOutputData[[#All],[OPTypCode]]=E$14)*(HvDOutputData[[#All],[OPLocCode]]=R39),"")),_xlfn.UNIQUE(_xlfn._xlws.FILTER(OutputData[[#All],[OPTypDesc]],(OutputData[[#All],[Series]]=E$7)*(OutputData[[#All],[OPTypCode]]=R39),"")))</f>
        <v/>
      </c>
    </row>
    <row r="40" spans="2:35" x14ac:dyDescent="0.45">
      <c r="B40" s="9"/>
      <c r="C40" s="10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 t="str" cm="1">
        <f t="array" ref="O40">_xlfn.UNIQUE(_xlfn._xlws.FILTER(OutputData[[#All],[OPSzDesc]],OutputData[[#All],[OPSzCode]]=N40,""))</f>
        <v/>
      </c>
      <c r="P40" s="9"/>
      <c r="Q40" s="10" t="str" cm="1">
        <f t="array" ref="Q40">IF(E$7="HvD",_xlfn.UNIQUE(_xlfn._xlws.FILTER(HvDOutputData[[#All],[OPTypeDesc]],HvDOutputData[[#All],[OPTypCode]]=P40,"")),_xlfn.UNIQUE(_xlfn._xlws.FILTER(OutputData[[#All],[OPLocDesc]],OutputData[[#All],[OPLocCode]]=P40,"")))</f>
        <v/>
      </c>
      <c r="R40" s="9"/>
      <c r="S40" s="10" t="str" cm="1">
        <f t="array" ref="S40">IF(E$7="HvD",_xlfn.UNIQUE(_xlfn._xlws.FILTER(HvDOutputData[[#All],[OPLocDesc]],(HvDOutputData[[#All],[MountCode]]=E$12)*(HvDOutputData[[#All],[OPTypCode]]=E$14)*(HvDOutputData[[#All],[OPLocCode]]=R40),"")),_xlfn.UNIQUE(_xlfn._xlws.FILTER(OutputData[[#All],[OPTypDesc]],(OutputData[[#All],[Series]]=E$7)*(OutputData[[#All],[OPTypCode]]=R40),"")))</f>
        <v/>
      </c>
      <c r="AB40" s="56" t="str">
        <f>IF(COUNTA(S5:S15)=0,"","* Model number will change to reflect modifications")</f>
        <v/>
      </c>
    </row>
    <row r="41" spans="2:35" ht="17.45" customHeight="1" x14ac:dyDescent="0.45">
      <c r="B41" s="9"/>
      <c r="C41" s="10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 t="str" cm="1">
        <f t="array" ref="O41">_xlfn.UNIQUE(_xlfn._xlws.FILTER(OutputData[[#All],[OPSzDesc]],OutputData[[#All],[OPSzCode]]=N41,""))</f>
        <v/>
      </c>
      <c r="P41" s="9"/>
      <c r="Q41" s="10" t="str" cm="1">
        <f t="array" ref="Q41">IF(E$7="HvD",_xlfn.UNIQUE(_xlfn._xlws.FILTER(HvDOutputData[[#All],[OPTypeDesc]],HvDOutputData[[#All],[OPTypCode]]=P41,"")),_xlfn.UNIQUE(_xlfn._xlws.FILTER(OutputData[[#All],[OPLocDesc]],OutputData[[#All],[OPLocCode]]=P41,"")))</f>
        <v/>
      </c>
      <c r="R41" s="9"/>
      <c r="S41" s="10" t="str" cm="1">
        <f t="array" ref="S41">IF(E$7="HvD",_xlfn.UNIQUE(_xlfn._xlws.FILTER(HvDOutputData[[#All],[OPLocDesc]],(HvDOutputData[[#All],[MountCode]]=E$12)*(HvDOutputData[[#All],[OPTypCode]]=E$14)*(HvDOutputData[[#All],[OPLocCode]]=R41),"")),_xlfn.UNIQUE(_xlfn._xlws.FILTER(OutputData[[#All],[OPTypDesc]],(OutputData[[#All],[Series]]=E$7)*(OutputData[[#All],[OPTypCode]]=R41),"")))</f>
        <v/>
      </c>
    </row>
    <row r="42" spans="2:35" ht="14.45" customHeight="1" x14ac:dyDescent="0.45">
      <c r="B42" s="9"/>
      <c r="C42" s="10"/>
      <c r="D42" s="9"/>
      <c r="E42" s="10"/>
      <c r="F42" s="9"/>
      <c r="G42" s="10"/>
      <c r="H42" s="9"/>
      <c r="I42" s="10"/>
      <c r="J42" s="9"/>
      <c r="K42" s="10"/>
      <c r="L42" s="9"/>
      <c r="M42" s="10"/>
      <c r="N42" s="9"/>
      <c r="O42" s="10" t="str" cm="1">
        <f t="array" ref="O42">_xlfn.UNIQUE(_xlfn._xlws.FILTER(OutputData[[#All],[OPSzDesc]],OutputData[[#All],[OPSzCode]]=N42,""))</f>
        <v/>
      </c>
      <c r="P42" s="9"/>
      <c r="Q42" s="10" t="str" cm="1">
        <f t="array" ref="Q42">IF(E$7="HvD",_xlfn.UNIQUE(_xlfn._xlws.FILTER(HvDOutputData[[#All],[OPTypeDesc]],HvDOutputData[[#All],[OPTypCode]]=P42,"")),_xlfn.UNIQUE(_xlfn._xlws.FILTER(OutputData[[#All],[OPLocDesc]],OutputData[[#All],[OPLocCode]]=P42,"")))</f>
        <v/>
      </c>
      <c r="R42" s="9"/>
      <c r="S42" s="10" t="str" cm="1">
        <f t="array" ref="S42">IF(E$7="HvD",_xlfn.UNIQUE(_xlfn._xlws.FILTER(HvDOutputData[[#All],[OPLocDesc]],(HvDOutputData[[#All],[MountCode]]=E$12)*(HvDOutputData[[#All],[OPTypCode]]=E$14)*(HvDOutputData[[#All],[OPLocCode]]=R42),"")),_xlfn.UNIQUE(_xlfn._xlws.FILTER(OutputData[[#All],[OPTypDesc]],(OutputData[[#All],[Series]]=E$7)*(OutputData[[#All],[OPTypCode]]=R42),"")))</f>
        <v/>
      </c>
    </row>
    <row r="43" spans="2:35" ht="21.4" x14ac:dyDescent="0.8">
      <c r="B43" s="9"/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 t="str" cm="1">
        <f t="array" ref="O43">_xlfn.UNIQUE(_xlfn._xlws.FILTER(OutputData[[#All],[OPSzDesc]],OutputData[[#All],[OPSzCode]]=N43,""))</f>
        <v/>
      </c>
      <c r="P43" s="9"/>
      <c r="Q43" s="10" t="str" cm="1">
        <f t="array" ref="Q43">IF(E$7="HvD",_xlfn.UNIQUE(_xlfn._xlws.FILTER(HvDOutputData[[#All],[OPTypeDesc]],HvDOutputData[[#All],[OPTypCode]]=P43,"")),_xlfn.UNIQUE(_xlfn._xlws.FILTER(OutputData[[#All],[OPLocDesc]],OutputData[[#All],[OPLocCode]]=P43,"")))</f>
        <v/>
      </c>
      <c r="R43" s="9"/>
      <c r="S43" s="10" t="str" cm="1">
        <f t="array" ref="S43">IF(E$7="HvD",_xlfn.UNIQUE(_xlfn._xlws.FILTER(HvDOutputData[[#All],[OPLocDesc]],(HvDOutputData[[#All],[MountCode]]=E$12)*(HvDOutputData[[#All],[OPTypCode]]=E$14)*(HvDOutputData[[#All],[OPLocCode]]=R43),"")),_xlfn.UNIQUE(_xlfn._xlws.FILTER(OutputData[[#All],[OPTypDesc]],(OutputData[[#All],[Series]]=E$7)*(OutputData[[#All],[OPTypCode]]=R43),"")))</f>
        <v/>
      </c>
      <c r="AB43" s="59"/>
    </row>
    <row r="44" spans="2:35" x14ac:dyDescent="0.45">
      <c r="B44" s="9"/>
      <c r="C44" s="10"/>
      <c r="D44" s="9"/>
      <c r="E44" s="10"/>
      <c r="F44" s="9"/>
      <c r="G44" s="10"/>
      <c r="H44" s="9"/>
      <c r="I44" s="10"/>
      <c r="J44" s="9"/>
      <c r="K44" s="10"/>
      <c r="L44" s="9"/>
      <c r="M44" s="10"/>
      <c r="N44" s="9"/>
      <c r="O44" s="10" t="str" cm="1">
        <f t="array" ref="O44">_xlfn.UNIQUE(_xlfn._xlws.FILTER(OutputData[[#All],[OPSzDesc]],OutputData[[#All],[OPSzCode]]=N44,""))</f>
        <v/>
      </c>
      <c r="P44" s="9"/>
      <c r="Q44" s="10" t="str" cm="1">
        <f t="array" ref="Q44">IF(E$7="HvD",_xlfn.UNIQUE(_xlfn._xlws.FILTER(HvDOutputData[[#All],[OPTypeDesc]],HvDOutputData[[#All],[OPTypCode]]=P44,"")),_xlfn.UNIQUE(_xlfn._xlws.FILTER(OutputData[[#All],[OPLocDesc]],OutputData[[#All],[OPLocCode]]=P44,"")))</f>
        <v/>
      </c>
      <c r="R44" s="9"/>
      <c r="S44" s="10" t="str" cm="1">
        <f t="array" ref="S44">IF(E$7="HvD",_xlfn.UNIQUE(_xlfn._xlws.FILTER(HvDOutputData[[#All],[OPLocDesc]],(HvDOutputData[[#All],[MountCode]]=E$12)*(HvDOutputData[[#All],[OPTypCode]]=E$14)*(HvDOutputData[[#All],[OPLocCode]]=R44),"")),_xlfn.UNIQUE(_xlfn._xlws.FILTER(OutputData[[#All],[OPTypDesc]],(OutputData[[#All],[Series]]=E$7)*(OutputData[[#All],[OPTypCode]]=R44),"")))</f>
        <v/>
      </c>
      <c r="AB44" s="65" t="s">
        <v>849</v>
      </c>
    </row>
    <row r="45" spans="2:35" x14ac:dyDescent="0.45">
      <c r="B45" s="9"/>
      <c r="C45" s="10"/>
      <c r="D45" s="9"/>
      <c r="E45" s="10"/>
      <c r="F45" s="9"/>
      <c r="G45" s="10"/>
      <c r="H45" s="9"/>
      <c r="I45" s="10"/>
      <c r="J45" s="9"/>
      <c r="K45" s="10"/>
      <c r="L45" s="9"/>
      <c r="M45" s="10"/>
      <c r="N45" s="9"/>
      <c r="O45" s="10" t="str" cm="1">
        <f t="array" ref="O45">_xlfn.UNIQUE(_xlfn._xlws.FILTER(OutputData[[#All],[OPSzDesc]],OutputData[[#All],[OPSzCode]]=N45,""))</f>
        <v/>
      </c>
      <c r="P45" s="9"/>
      <c r="Q45" s="10" t="str" cm="1">
        <f t="array" ref="Q45">IF(E$7="HvD",_xlfn.UNIQUE(_xlfn._xlws.FILTER(HvDOutputData[[#All],[OPTypeDesc]],HvDOutputData[[#All],[OPTypCode]]=P45,"")),_xlfn.UNIQUE(_xlfn._xlws.FILTER(OutputData[[#All],[OPLocDesc]],OutputData[[#All],[OPLocCode]]=P45,"")))</f>
        <v/>
      </c>
      <c r="R45" s="9"/>
      <c r="S45" s="10" t="str" cm="1">
        <f t="array" ref="S45">IF(E$7="HvD",_xlfn.UNIQUE(_xlfn._xlws.FILTER(HvDOutputData[[#All],[OPLocDesc]],(HvDOutputData[[#All],[MountCode]]=E$12)*(HvDOutputData[[#All],[OPTypCode]]=E$14)*(HvDOutputData[[#All],[OPLocCode]]=R45),"")),_xlfn.UNIQUE(_xlfn._xlws.FILTER(OutputData[[#All],[OPTypDesc]],(OutputData[[#All],[Series]]=E$7)*(OutputData[[#All],[OPTypCode]]=R45),"")))</f>
        <v/>
      </c>
      <c r="AB45" s="65"/>
    </row>
    <row r="46" spans="2:35" x14ac:dyDescent="0.45">
      <c r="B46" s="9"/>
      <c r="C46" s="10"/>
      <c r="D46" s="9"/>
      <c r="E46" s="10"/>
      <c r="F46" s="9"/>
      <c r="G46" s="10"/>
      <c r="H46" s="9"/>
      <c r="I46" s="10"/>
      <c r="J46" s="9"/>
      <c r="K46" s="10"/>
      <c r="L46" s="9"/>
      <c r="M46" s="10"/>
      <c r="N46" s="9"/>
      <c r="O46" s="10" t="str" cm="1">
        <f t="array" ref="O46">_xlfn.UNIQUE(_xlfn._xlws.FILTER(OutputData[[#All],[OPSzDesc]],OutputData[[#All],[OPSzCode]]=N46,""))</f>
        <v/>
      </c>
      <c r="P46" s="9"/>
      <c r="Q46" s="10" t="str" cm="1">
        <f t="array" ref="Q46">IF(E$7="HvD",_xlfn.UNIQUE(_xlfn._xlws.FILTER(HvDOutputData[[#All],[OPTypeDesc]],HvDOutputData[[#All],[OPTypCode]]=P46,"")),_xlfn.UNIQUE(_xlfn._xlws.FILTER(OutputData[[#All],[OPLocDesc]],OutputData[[#All],[OPLocCode]]=P46,"")))</f>
        <v/>
      </c>
      <c r="R46" s="9"/>
      <c r="S46" s="10" t="str" cm="1">
        <f t="array" ref="S46">IF(E$7="HvD",_xlfn.UNIQUE(_xlfn._xlws.FILTER(HvDOutputData[[#All],[OPLocDesc]],(HvDOutputData[[#All],[MountCode]]=E$12)*(HvDOutputData[[#All],[OPTypCode]]=E$14)*(HvDOutputData[[#All],[OPLocCode]]=R46),"")),_xlfn.UNIQUE(_xlfn._xlws.FILTER(OutputData[[#All],[OPTypDesc]],(OutputData[[#All],[Series]]=E$7)*(OutputData[[#All],[OPTypCode]]=R46),"")))</f>
        <v/>
      </c>
      <c r="AB46" s="57" t="s">
        <v>850</v>
      </c>
    </row>
    <row r="47" spans="2:35" x14ac:dyDescent="0.45">
      <c r="B47" s="9"/>
      <c r="C47" s="10"/>
      <c r="D47" s="9"/>
      <c r="E47" s="10"/>
      <c r="F47" s="9"/>
      <c r="G47" s="10"/>
      <c r="H47" s="9"/>
      <c r="I47" s="10"/>
      <c r="J47" s="9"/>
      <c r="K47" s="10"/>
      <c r="L47" s="9"/>
      <c r="M47" s="10"/>
      <c r="N47" s="9"/>
      <c r="O47" s="10" t="str" cm="1">
        <f t="array" ref="O47">_xlfn.UNIQUE(_xlfn._xlws.FILTER(OutputData[[#All],[OPSzDesc]],OutputData[[#All],[OPSzCode]]=N47,""))</f>
        <v/>
      </c>
      <c r="P47" s="9"/>
      <c r="Q47" s="10" t="str" cm="1">
        <f t="array" ref="Q47">IF(E$7="HvD",_xlfn.UNIQUE(_xlfn._xlws.FILTER(HvDOutputData[[#All],[OPTypeDesc]],HvDOutputData[[#All],[OPTypCode]]=P47,"")),_xlfn.UNIQUE(_xlfn._xlws.FILTER(OutputData[[#All],[OPLocDesc]],OutputData[[#All],[OPLocCode]]=P47,"")))</f>
        <v/>
      </c>
      <c r="R47" s="9"/>
      <c r="S47" s="10" t="str" cm="1">
        <f t="array" ref="S47">IF(E$7="HvD",_xlfn.UNIQUE(_xlfn._xlws.FILTER(HvDOutputData[[#All],[OPLocDesc]],(HvDOutputData[[#All],[MountCode]]=E$12)*(HvDOutputData[[#All],[OPTypCode]]=E$14)*(HvDOutputData[[#All],[OPLocCode]]=R47),"")),_xlfn.UNIQUE(_xlfn._xlws.FILTER(OutputData[[#All],[OPTypDesc]],(OutputData[[#All],[Series]]=E$7)*(OutputData[[#All],[OPTypCode]]=R47),"")))</f>
        <v/>
      </c>
      <c r="AB47" s="57" t="s">
        <v>851</v>
      </c>
    </row>
    <row r="48" spans="2:35" x14ac:dyDescent="0.45">
      <c r="B48" s="9"/>
      <c r="C48" s="10"/>
      <c r="D48" s="9"/>
      <c r="E48" s="10"/>
      <c r="F48" s="9"/>
      <c r="G48" s="10"/>
      <c r="H48" s="9"/>
      <c r="I48" s="10"/>
      <c r="J48" s="9"/>
      <c r="K48" s="10"/>
      <c r="L48" s="9"/>
      <c r="M48" s="10"/>
      <c r="N48" s="9"/>
      <c r="O48" s="10" t="str" cm="1">
        <f t="array" ref="O48">_xlfn.UNIQUE(_xlfn._xlws.FILTER(OutputData[[#All],[OPSzDesc]],OutputData[[#All],[OPSzCode]]=N48,""))</f>
        <v/>
      </c>
      <c r="P48" s="9"/>
      <c r="Q48" s="10" t="str" cm="1">
        <f t="array" ref="Q48">IF(E$7="HvD",_xlfn.UNIQUE(_xlfn._xlws.FILTER(HvDOutputData[[#All],[OPTypeDesc]],HvDOutputData[[#All],[OPTypCode]]=P48,"")),_xlfn.UNIQUE(_xlfn._xlws.FILTER(OutputData[[#All],[OPLocDesc]],OutputData[[#All],[OPLocCode]]=P48,"")))</f>
        <v/>
      </c>
      <c r="R48" s="9"/>
      <c r="S48" s="10" t="str" cm="1">
        <f t="array" ref="S48">IF(E$7="HvD",_xlfn.UNIQUE(_xlfn._xlws.FILTER(HvDOutputData[[#All],[OPLocDesc]],(HvDOutputData[[#All],[MountCode]]=E$12)*(HvDOutputData[[#All],[OPTypCode]]=E$14)*(HvDOutputData[[#All],[OPLocCode]]=R48),"")),_xlfn.UNIQUE(_xlfn._xlws.FILTER(OutputData[[#All],[OPTypDesc]],(OutputData[[#All],[Series]]=E$7)*(OutputData[[#All],[OPTypCode]]=R48),"")))</f>
        <v/>
      </c>
      <c r="AB48" s="57" t="s">
        <v>852</v>
      </c>
    </row>
    <row r="49" spans="2:28" x14ac:dyDescent="0.45">
      <c r="B49" s="9"/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  <c r="O49" s="10" t="str" cm="1">
        <f t="array" ref="O49">_xlfn.UNIQUE(_xlfn._xlws.FILTER(OutputData[[#All],[OPSzDesc]],OutputData[[#All],[OPSzCode]]=N49,""))</f>
        <v/>
      </c>
      <c r="P49" s="9"/>
      <c r="Q49" s="10" t="str" cm="1">
        <f t="array" ref="Q49">IF(E$7="HvD",_xlfn.UNIQUE(_xlfn._xlws.FILTER(HvDOutputData[[#All],[OPTypeDesc]],HvDOutputData[[#All],[OPTypCode]]=P49,"")),_xlfn.UNIQUE(_xlfn._xlws.FILTER(OutputData[[#All],[OPLocDesc]],OutputData[[#All],[OPLocCode]]=P49,"")))</f>
        <v/>
      </c>
      <c r="R49" s="9"/>
      <c r="S49" s="10" t="str" cm="1">
        <f t="array" ref="S49">IF(E$7="HvD",_xlfn.UNIQUE(_xlfn._xlws.FILTER(HvDOutputData[[#All],[OPLocDesc]],(HvDOutputData[[#All],[MountCode]]=E$12)*(HvDOutputData[[#All],[OPTypCode]]=E$14)*(HvDOutputData[[#All],[OPLocCode]]=R49),"")),_xlfn.UNIQUE(_xlfn._xlws.FILTER(OutputData[[#All],[OPTypDesc]],(OutputData[[#All],[Series]]=E$7)*(OutputData[[#All],[OPTypCode]]=R49),"")))</f>
        <v/>
      </c>
      <c r="AB49" s="60" t="s">
        <v>853</v>
      </c>
    </row>
    <row r="50" spans="2:28" x14ac:dyDescent="0.45">
      <c r="B50" s="9"/>
      <c r="C50" s="10"/>
      <c r="D50" s="9"/>
      <c r="E50" s="10"/>
      <c r="F50" s="9"/>
      <c r="G50" s="10"/>
      <c r="H50" s="9"/>
      <c r="I50" s="10"/>
      <c r="J50" s="9"/>
      <c r="K50" s="10"/>
      <c r="L50" s="9"/>
      <c r="M50" s="10"/>
      <c r="N50" s="9"/>
      <c r="O50" s="10" t="str" cm="1">
        <f t="array" ref="O50">_xlfn.UNIQUE(_xlfn._xlws.FILTER(OutputData[[#All],[OPSzDesc]],OutputData[[#All],[OPSzCode]]=N50,""))</f>
        <v/>
      </c>
      <c r="P50" s="9"/>
      <c r="Q50" s="10" t="str" cm="1">
        <f t="array" ref="Q50">IF(E$7="HvD",_xlfn.UNIQUE(_xlfn._xlws.FILTER(HvDOutputData[[#All],[OPTypeDesc]],HvDOutputData[[#All],[OPTypCode]]=P50,"")),_xlfn.UNIQUE(_xlfn._xlws.FILTER(OutputData[[#All],[OPLocDesc]],OutputData[[#All],[OPLocCode]]=P50,"")))</f>
        <v/>
      </c>
      <c r="R50" s="9"/>
      <c r="S50" s="10" t="str" cm="1">
        <f t="array" ref="S50">IF(E$7="HvD",_xlfn.UNIQUE(_xlfn._xlws.FILTER(HvDOutputData[[#All],[OPLocDesc]],(HvDOutputData[[#All],[MountCode]]=E$12)*(HvDOutputData[[#All],[OPTypCode]]=E$14)*(HvDOutputData[[#All],[OPLocCode]]=R50),"")),_xlfn.UNIQUE(_xlfn._xlws.FILTER(OutputData[[#All],[OPTypDesc]],(OutputData[[#All],[Series]]=E$7)*(OutputData[[#All],[OPTypCode]]=R50),"")))</f>
        <v/>
      </c>
      <c r="AB50" s="60" t="s">
        <v>854</v>
      </c>
    </row>
    <row r="51" spans="2:28" x14ac:dyDescent="0.45">
      <c r="B51" s="9"/>
      <c r="C51" s="10"/>
      <c r="D51" s="9"/>
      <c r="E51" s="10"/>
      <c r="F51" s="9"/>
      <c r="G51" s="10"/>
      <c r="H51" s="9"/>
      <c r="I51" s="10"/>
      <c r="J51" s="9"/>
      <c r="K51" s="10"/>
      <c r="L51" s="9"/>
      <c r="M51" s="10"/>
      <c r="N51" s="9"/>
      <c r="O51" s="10" t="str" cm="1">
        <f t="array" ref="O51">_xlfn.UNIQUE(_xlfn._xlws.FILTER(OutputData[[#All],[OPSzDesc]],OutputData[[#All],[OPSzCode]]=N51,""))</f>
        <v/>
      </c>
      <c r="P51" s="9"/>
      <c r="Q51" s="10" t="str" cm="1">
        <f t="array" ref="Q51">IF(E$7="HvD",_xlfn.UNIQUE(_xlfn._xlws.FILTER(HvDOutputData[[#All],[OPTypeDesc]],HvDOutputData[[#All],[OPTypCode]]=P51,"")),_xlfn.UNIQUE(_xlfn._xlws.FILTER(OutputData[[#All],[OPLocDesc]],OutputData[[#All],[OPLocCode]]=P51,"")))</f>
        <v/>
      </c>
      <c r="R51" s="9"/>
      <c r="S51" s="10" t="str" cm="1">
        <f t="array" ref="S51">IF(E$7="HvD",_xlfn.UNIQUE(_xlfn._xlws.FILTER(HvDOutputData[[#All],[OPLocDesc]],(HvDOutputData[[#All],[MountCode]]=E$12)*(HvDOutputData[[#All],[OPTypCode]]=E$14)*(HvDOutputData[[#All],[OPLocCode]]=R51),"")),_xlfn.UNIQUE(_xlfn._xlws.FILTER(OutputData[[#All],[OPTypDesc]],(OutputData[[#All],[Series]]=E$7)*(OutputData[[#All],[OPTypCode]]=R51),"")))</f>
        <v/>
      </c>
    </row>
    <row r="52" spans="2:28" x14ac:dyDescent="0.45">
      <c r="B52" s="9"/>
      <c r="C52" s="10"/>
      <c r="D52" s="9"/>
      <c r="E52" s="10"/>
      <c r="F52" s="9"/>
      <c r="G52" s="10"/>
      <c r="H52" s="9"/>
      <c r="I52" s="10"/>
      <c r="J52" s="9"/>
      <c r="K52" s="10"/>
      <c r="L52" s="9"/>
      <c r="M52" s="10"/>
      <c r="N52" s="9"/>
      <c r="O52" s="10" t="str" cm="1">
        <f t="array" ref="O52">_xlfn.UNIQUE(_xlfn._xlws.FILTER(OutputData[[#All],[OPSzDesc]],OutputData[[#All],[OPSzCode]]=N52,""))</f>
        <v/>
      </c>
      <c r="P52" s="9"/>
      <c r="Q52" s="10" t="str" cm="1">
        <f t="array" ref="Q52">IF(E$7="HvD",_xlfn.UNIQUE(_xlfn._xlws.FILTER(HvDOutputData[[#All],[OPTypeDesc]],HvDOutputData[[#All],[OPTypCode]]=P52,"")),_xlfn.UNIQUE(_xlfn._xlws.FILTER(OutputData[[#All],[OPLocDesc]],OutputData[[#All],[OPLocCode]]=P52,"")))</f>
        <v/>
      </c>
      <c r="R52" s="9"/>
      <c r="S52" s="10" t="str" cm="1">
        <f t="array" ref="S52">IF(E$7="HvD",_xlfn.UNIQUE(_xlfn._xlws.FILTER(HvDOutputData[[#All],[OPLocDesc]],(HvDOutputData[[#All],[MountCode]]=E$12)*(HvDOutputData[[#All],[OPTypCode]]=E$14)*(HvDOutputData[[#All],[OPLocCode]]=R52),"")),_xlfn.UNIQUE(_xlfn._xlws.FILTER(OutputData[[#All],[OPTypDesc]],(OutputData[[#All],[Series]]=E$7)*(OutputData[[#All],[OPTypCode]]=R52),"")))</f>
        <v/>
      </c>
    </row>
    <row r="53" spans="2:28" x14ac:dyDescent="0.45">
      <c r="B53" s="9"/>
      <c r="C53" s="10"/>
      <c r="D53" s="9"/>
      <c r="E53" s="10"/>
      <c r="F53" s="9"/>
      <c r="G53" s="10"/>
      <c r="H53" s="9"/>
      <c r="I53" s="10"/>
      <c r="J53" s="9"/>
      <c r="K53" s="10"/>
      <c r="L53" s="9"/>
      <c r="M53" s="10"/>
      <c r="N53" s="9"/>
      <c r="O53" s="10" t="str" cm="1">
        <f t="array" ref="O53">_xlfn.UNIQUE(_xlfn._xlws.FILTER(OutputData[[#All],[OPSzDesc]],OutputData[[#All],[OPSzCode]]=N53,""))</f>
        <v/>
      </c>
      <c r="P53" s="9"/>
      <c r="Q53" s="10" t="str" cm="1">
        <f t="array" ref="Q53">IF(E$7="HvD",_xlfn.UNIQUE(_xlfn._xlws.FILTER(HvDOutputData[[#All],[OPTypeDesc]],HvDOutputData[[#All],[OPTypCode]]=P53,"")),_xlfn.UNIQUE(_xlfn._xlws.FILTER(OutputData[[#All],[OPLocDesc]],OutputData[[#All],[OPLocCode]]=P53,"")))</f>
        <v/>
      </c>
      <c r="R53" s="9"/>
      <c r="S53" s="10" t="str" cm="1">
        <f t="array" ref="S53">IF(E$7="HvD",_xlfn.UNIQUE(_xlfn._xlws.FILTER(HvDOutputData[[#All],[OPLocDesc]],(HvDOutputData[[#All],[MountCode]]=E$12)*(HvDOutputData[[#All],[OPTypCode]]=E$14)*(HvDOutputData[[#All],[OPLocCode]]=R53),"")),_xlfn.UNIQUE(_xlfn._xlws.FILTER(OutputData[[#All],[OPTypDesc]],(OutputData[[#All],[Series]]=E$7)*(OutputData[[#All],[OPTypCode]]=R53),"")))</f>
        <v/>
      </c>
    </row>
    <row r="54" spans="2:28" x14ac:dyDescent="0.45">
      <c r="B54" s="9"/>
      <c r="C54" s="10"/>
      <c r="D54" s="9"/>
      <c r="E54" s="10"/>
      <c r="F54" s="9"/>
      <c r="G54" s="10"/>
      <c r="H54" s="9"/>
      <c r="I54" s="10"/>
      <c r="J54" s="9"/>
      <c r="K54" s="10"/>
      <c r="L54" s="9"/>
      <c r="M54" s="10"/>
      <c r="N54" s="9"/>
      <c r="O54" s="10" t="str" cm="1">
        <f t="array" ref="O54">_xlfn.UNIQUE(_xlfn._xlws.FILTER(OutputData[[#All],[OPSzDesc]],OutputData[[#All],[OPSzCode]]=N54,""))</f>
        <v/>
      </c>
      <c r="P54" s="9"/>
      <c r="Q54" s="10" t="str" cm="1">
        <f t="array" ref="Q54">IF(E$7="HvD",_xlfn.UNIQUE(_xlfn._xlws.FILTER(HvDOutputData[[#All],[OPTypeDesc]],HvDOutputData[[#All],[OPTypCode]]=P54,"")),_xlfn.UNIQUE(_xlfn._xlws.FILTER(OutputData[[#All],[OPLocDesc]],OutputData[[#All],[OPLocCode]]=P54,"")))</f>
        <v/>
      </c>
      <c r="R54" s="9"/>
      <c r="S54" s="10" t="str" cm="1">
        <f t="array" ref="S54">IF(E$7="HvD",_xlfn.UNIQUE(_xlfn._xlws.FILTER(HvDOutputData[[#All],[OPLocDesc]],(HvDOutputData[[#All],[MountCode]]=E$12)*(HvDOutputData[[#All],[OPTypCode]]=E$14)*(HvDOutputData[[#All],[OPLocCode]]=R54),"")),_xlfn.UNIQUE(_xlfn._xlws.FILTER(OutputData[[#All],[OPTypDesc]],(OutputData[[#All],[Series]]=E$7)*(OutputData[[#All],[OPTypCode]]=R54),"")))</f>
        <v/>
      </c>
    </row>
    <row r="55" spans="2:28" x14ac:dyDescent="0.45">
      <c r="B55" s="9"/>
      <c r="C55" s="10"/>
      <c r="D55" s="9"/>
      <c r="E55" s="10"/>
      <c r="F55" s="9"/>
      <c r="G55" s="10"/>
      <c r="H55" s="9"/>
      <c r="I55" s="10"/>
      <c r="J55" s="9"/>
      <c r="K55" s="10"/>
      <c r="L55" s="9"/>
      <c r="M55" s="10"/>
      <c r="N55" s="9"/>
      <c r="O55" s="10" t="str" cm="1">
        <f t="array" ref="O55">_xlfn.UNIQUE(_xlfn._xlws.FILTER(OutputData[[#All],[OPSzDesc]],OutputData[[#All],[OPSzCode]]=N55,""))</f>
        <v/>
      </c>
      <c r="P55" s="9"/>
      <c r="Q55" s="10" t="str" cm="1">
        <f t="array" ref="Q55">IF(E$7="HvD",_xlfn.UNIQUE(_xlfn._xlws.FILTER(HvDOutputData[[#All],[OPTypeDesc]],HvDOutputData[[#All],[OPTypCode]]=P55,"")),_xlfn.UNIQUE(_xlfn._xlws.FILTER(OutputData[[#All],[OPLocDesc]],OutputData[[#All],[OPLocCode]]=P55,"")))</f>
        <v/>
      </c>
      <c r="R55" s="9"/>
      <c r="S55" s="10" t="str" cm="1">
        <f t="array" ref="S55">IF(E$7="HvD",_xlfn.UNIQUE(_xlfn._xlws.FILTER(HvDOutputData[[#All],[OPLocDesc]],(HvDOutputData[[#All],[MountCode]]=E$12)*(HvDOutputData[[#All],[OPTypCode]]=E$14)*(HvDOutputData[[#All],[OPLocCode]]=R55),"")),_xlfn.UNIQUE(_xlfn._xlws.FILTER(OutputData[[#All],[OPTypDesc]],(OutputData[[#All],[Series]]=E$7)*(OutputData[[#All],[OPTypCode]]=R55),"")))</f>
        <v/>
      </c>
    </row>
    <row r="56" spans="2:28" x14ac:dyDescent="0.45">
      <c r="B56" s="9"/>
      <c r="C56" s="10"/>
      <c r="D56" s="9"/>
      <c r="E56" s="10"/>
      <c r="F56" s="9"/>
      <c r="G56" s="10"/>
      <c r="H56" s="9"/>
      <c r="I56" s="10"/>
      <c r="J56" s="9"/>
      <c r="K56" s="10"/>
      <c r="L56" s="9"/>
      <c r="M56" s="10"/>
      <c r="N56" s="9"/>
      <c r="O56" s="10" t="str" cm="1">
        <f t="array" ref="O56">_xlfn.UNIQUE(_xlfn._xlws.FILTER(OutputData[[#All],[OPSzDesc]],OutputData[[#All],[OPSzCode]]=N56,""))</f>
        <v/>
      </c>
      <c r="P56" s="9"/>
      <c r="Q56" s="10" t="str" cm="1">
        <f t="array" ref="Q56">IF(E$7="HvD",_xlfn.UNIQUE(_xlfn._xlws.FILTER(HvDOutputData[[#All],[OPTypeDesc]],HvDOutputData[[#All],[OPTypCode]]=P56,"")),_xlfn.UNIQUE(_xlfn._xlws.FILTER(OutputData[[#All],[OPLocDesc]],OutputData[[#All],[OPLocCode]]=P56,"")))</f>
        <v/>
      </c>
      <c r="R56" s="9"/>
      <c r="S56" s="10" t="str" cm="1">
        <f t="array" ref="S56">IF(E$7="HvD",_xlfn.UNIQUE(_xlfn._xlws.FILTER(HvDOutputData[[#All],[OPLocDesc]],(HvDOutputData[[#All],[MountCode]]=E$12)*(HvDOutputData[[#All],[OPTypCode]]=E$14)*(HvDOutputData[[#All],[OPLocCode]]=R56),"")),_xlfn.UNIQUE(_xlfn._xlws.FILTER(OutputData[[#All],[OPTypDesc]],(OutputData[[#All],[Series]]=E$7)*(OutputData[[#All],[OPTypCode]]=R56),"")))</f>
        <v/>
      </c>
    </row>
    <row r="57" spans="2:28" x14ac:dyDescent="0.45">
      <c r="B57" s="9"/>
      <c r="C57" s="10"/>
      <c r="D57" s="9"/>
      <c r="E57" s="10"/>
      <c r="F57" s="9"/>
      <c r="G57" s="10"/>
      <c r="H57" s="9"/>
      <c r="I57" s="10"/>
      <c r="J57" s="9"/>
      <c r="K57" s="10"/>
      <c r="L57" s="9"/>
      <c r="M57" s="10"/>
      <c r="N57" s="9"/>
      <c r="O57" s="10" t="str" cm="1">
        <f t="array" ref="O57">_xlfn.UNIQUE(_xlfn._xlws.FILTER(OutputData[[#All],[OPSzDesc]],OutputData[[#All],[OPSzCode]]=N57,""))</f>
        <v/>
      </c>
      <c r="P57" s="9"/>
      <c r="Q57" s="10"/>
      <c r="R57" s="9"/>
      <c r="S57" s="10" t="str" cm="1">
        <f t="array" ref="S57">IF(E$7="HvD",_xlfn.UNIQUE(_xlfn._xlws.FILTER(HvDOutputData[[#All],[OPLocDesc]],(HvDOutputData[[#All],[MountCode]]=E$12)*(HvDOutputData[[#All],[OPTypCode]]=E$14)*(HvDOutputData[[#All],[OPLocCode]]=R57),"")),_xlfn.UNIQUE(_xlfn._xlws.FILTER(OutputData[[#All],[OPTypDesc]],(OutputData[[#All],[Series]]=E$7)*(OutputData[[#All],[OPTypCode]]=R57),"")))</f>
        <v/>
      </c>
    </row>
    <row r="58" spans="2:28" x14ac:dyDescent="0.45">
      <c r="B58" s="9"/>
      <c r="C58" s="10"/>
      <c r="D58" s="9"/>
      <c r="E58" s="10"/>
      <c r="F58" s="9"/>
      <c r="G58" s="10"/>
      <c r="H58" s="9"/>
      <c r="I58" s="10"/>
      <c r="J58" s="9"/>
      <c r="K58" s="10"/>
      <c r="L58" s="9"/>
      <c r="M58" s="10"/>
      <c r="N58" s="9"/>
      <c r="O58" s="10" t="str" cm="1">
        <f t="array" ref="O58">_xlfn.UNIQUE(_xlfn._xlws.FILTER(OutputData[[#All],[OPSzDesc]],OutputData[[#All],[OPSzCode]]=N58,""))</f>
        <v/>
      </c>
      <c r="P58" s="9"/>
      <c r="Q58" s="10"/>
      <c r="R58" s="9"/>
      <c r="S58" s="10" t="str" cm="1">
        <f t="array" ref="S58">IF(E$7="HvD",_xlfn.UNIQUE(_xlfn._xlws.FILTER(HvDOutputData[[#All],[OPLocDesc]],(HvDOutputData[[#All],[MountCode]]=E$12)*(HvDOutputData[[#All],[OPTypCode]]=E$14)*(HvDOutputData[[#All],[OPLocCode]]=R58),"")),_xlfn.UNIQUE(_xlfn._xlws.FILTER(OutputData[[#All],[OPTypDesc]],(OutputData[[#All],[Series]]=E$7)*(OutputData[[#All],[OPTypCode]]=R58),"")))</f>
        <v/>
      </c>
    </row>
    <row r="59" spans="2:28" x14ac:dyDescent="0.45">
      <c r="B59" s="9"/>
      <c r="C59" s="10"/>
      <c r="D59" s="9"/>
      <c r="E59" s="10"/>
      <c r="F59" s="9"/>
      <c r="G59" s="10"/>
      <c r="H59" s="9"/>
      <c r="I59" s="10"/>
      <c r="J59" s="9"/>
      <c r="K59" s="10"/>
      <c r="L59" s="9"/>
      <c r="M59" s="10"/>
      <c r="N59" s="9"/>
      <c r="O59" s="10" t="str" cm="1">
        <f t="array" ref="O59">_xlfn.UNIQUE(_xlfn._xlws.FILTER(OutputData[[#All],[OPSzDesc]],OutputData[[#All],[OPSzCode]]=N59,""))</f>
        <v/>
      </c>
      <c r="P59" s="9"/>
      <c r="Q59" s="10"/>
      <c r="R59" s="9"/>
      <c r="S59" s="10" t="str" cm="1">
        <f t="array" ref="S59">IF(E$7="HvD",_xlfn.UNIQUE(_xlfn._xlws.FILTER(HvDOutputData[[#All],[OPLocDesc]],(HvDOutputData[[#All],[MountCode]]=E$12)*(HvDOutputData[[#All],[OPTypCode]]=E$14)*(HvDOutputData[[#All],[OPLocCode]]=R59),"")),_xlfn.UNIQUE(_xlfn._xlws.FILTER(OutputData[[#All],[OPTypDesc]],(OutputData[[#All],[Series]]=E$7)*(OutputData[[#All],[OPTypCode]]=R59),"")))</f>
        <v/>
      </c>
    </row>
    <row r="60" spans="2:28" x14ac:dyDescent="0.45">
      <c r="B60" s="9"/>
      <c r="C60" s="10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  <c r="O60" s="10" t="str" cm="1">
        <f t="array" ref="O60">_xlfn.UNIQUE(_xlfn._xlws.FILTER(OutputData[[#All],[OPSzDesc]],OutputData[[#All],[OPSzCode]]=N60,""))</f>
        <v/>
      </c>
      <c r="P60" s="9"/>
      <c r="Q60" s="10"/>
      <c r="R60" s="9"/>
      <c r="S60" s="10" t="str" cm="1">
        <f t="array" ref="S60">IF(E$7="HvD",_xlfn.UNIQUE(_xlfn._xlws.FILTER(HvDOutputData[[#All],[OPLocDesc]],(HvDOutputData[[#All],[MountCode]]=E$12)*(HvDOutputData[[#All],[OPTypCode]]=E$14)*(HvDOutputData[[#All],[OPLocCode]]=R60),"")),_xlfn.UNIQUE(_xlfn._xlws.FILTER(OutputData[[#All],[OPTypDesc]],(OutputData[[#All],[Series]]=E$7)*(OutputData[[#All],[OPTypCode]]=R60),"")))</f>
        <v/>
      </c>
    </row>
    <row r="61" spans="2:28" x14ac:dyDescent="0.45">
      <c r="B61" s="9"/>
      <c r="C61" s="10"/>
      <c r="D61" s="9"/>
      <c r="E61" s="10"/>
      <c r="F61" s="9"/>
      <c r="G61" s="10"/>
      <c r="H61" s="9"/>
      <c r="I61" s="10"/>
      <c r="J61" s="9"/>
      <c r="K61" s="10"/>
      <c r="L61" s="9"/>
      <c r="M61" s="10"/>
      <c r="N61" s="9"/>
      <c r="O61" s="10" t="str" cm="1">
        <f t="array" ref="O61">_xlfn.UNIQUE(_xlfn._xlws.FILTER(OutputData[[#All],[OPSzDesc]],OutputData[[#All],[OPSzCode]]=N61,""))</f>
        <v/>
      </c>
      <c r="P61" s="9"/>
      <c r="Q61" s="10"/>
      <c r="R61" s="9"/>
      <c r="S61" s="10" t="str" cm="1">
        <f t="array" ref="S61">IF(E$7="HvD",_xlfn.UNIQUE(_xlfn._xlws.FILTER(HvDOutputData[[#All],[OPLocDesc]],(HvDOutputData[[#All],[MountCode]]=E$12)*(HvDOutputData[[#All],[OPTypCode]]=E$14)*(HvDOutputData[[#All],[OPLocCode]]=R61),"")),_xlfn.UNIQUE(_xlfn._xlws.FILTER(OutputData[[#All],[OPTypDesc]],(OutputData[[#All],[Series]]=E$7)*(OutputData[[#All],[OPTypCode]]=R61),"")))</f>
        <v/>
      </c>
    </row>
    <row r="62" spans="2:28" x14ac:dyDescent="0.45">
      <c r="B62" s="9"/>
      <c r="C62" s="10"/>
      <c r="D62" s="9"/>
      <c r="E62" s="10"/>
      <c r="F62" s="9"/>
      <c r="G62" s="10"/>
      <c r="H62" s="9"/>
      <c r="I62" s="10"/>
      <c r="J62" s="9"/>
      <c r="K62" s="10"/>
      <c r="L62" s="9"/>
      <c r="M62" s="10"/>
      <c r="N62" s="9"/>
      <c r="O62" s="10" t="str" cm="1">
        <f t="array" ref="O62">_xlfn.UNIQUE(_xlfn._xlws.FILTER(OutputData[[#All],[OPSzDesc]],OutputData[[#All],[OPSzCode]]=N62,""))</f>
        <v/>
      </c>
      <c r="P62" s="9"/>
      <c r="Q62" s="10"/>
      <c r="R62" s="9"/>
      <c r="S62" s="10" t="str" cm="1">
        <f t="array" ref="S62">IF(E$7="HvD",_xlfn.UNIQUE(_xlfn._xlws.FILTER(HvDOutputData[[#All],[OPLocDesc]],(HvDOutputData[[#All],[MountCode]]=E$12)*(HvDOutputData[[#All],[OPTypCode]]=E$14)*(HvDOutputData[[#All],[OPLocCode]]=R62),"")),_xlfn.UNIQUE(_xlfn._xlws.FILTER(OutputData[[#All],[OPTypDesc]],(OutputData[[#All],[Series]]=E$7)*(OutputData[[#All],[OPTypCode]]=R62),"")))</f>
        <v/>
      </c>
    </row>
    <row r="63" spans="2:28" x14ac:dyDescent="0.45">
      <c r="B63" s="9"/>
      <c r="C63" s="10"/>
      <c r="D63" s="9"/>
      <c r="E63" s="10"/>
      <c r="F63" s="9"/>
      <c r="G63" s="10"/>
      <c r="H63" s="9"/>
      <c r="I63" s="10"/>
      <c r="J63" s="9"/>
      <c r="K63" s="10"/>
      <c r="L63" s="9"/>
      <c r="M63" s="10"/>
      <c r="N63" s="9"/>
      <c r="O63" s="10" t="str" cm="1">
        <f t="array" ref="O63">_xlfn.UNIQUE(_xlfn._xlws.FILTER(OutputData[[#All],[OPSzDesc]],OutputData[[#All],[OPSzCode]]=N63,""))</f>
        <v/>
      </c>
      <c r="P63" s="9"/>
      <c r="Q63" s="10"/>
      <c r="R63" s="9"/>
      <c r="S63" s="10" t="str" cm="1">
        <f t="array" ref="S63">IF(E$7="HvD",_xlfn.UNIQUE(_xlfn._xlws.FILTER(HvDOutputData[[#All],[OPLocDesc]],(HvDOutputData[[#All],[MountCode]]=E$12)*(HvDOutputData[[#All],[OPTypCode]]=E$14)*(HvDOutputData[[#All],[OPLocCode]]=R63),"")),_xlfn.UNIQUE(_xlfn._xlws.FILTER(OutputData[[#All],[OPTypDesc]],(OutputData[[#All],[Series]]=E$7)*(OutputData[[#All],[OPTypCode]]=R63),"")))</f>
        <v/>
      </c>
    </row>
    <row r="64" spans="2:28" x14ac:dyDescent="0.45">
      <c r="B64" s="9"/>
      <c r="C64" s="10"/>
      <c r="D64" s="9"/>
      <c r="E64" s="10"/>
      <c r="F64" s="9"/>
      <c r="G64" s="10"/>
      <c r="H64" s="9"/>
      <c r="I64" s="10"/>
      <c r="J64" s="9"/>
      <c r="K64" s="10"/>
      <c r="L64" s="9"/>
      <c r="M64" s="10"/>
      <c r="N64" s="9"/>
      <c r="O64" s="10" t="str" cm="1">
        <f t="array" ref="O64">_xlfn.UNIQUE(_xlfn._xlws.FILTER(OutputData[[#All],[OPSzDesc]],OutputData[[#All],[OPSzCode]]=N64,""))</f>
        <v/>
      </c>
      <c r="P64" s="9"/>
      <c r="Q64" s="10"/>
      <c r="R64" s="9"/>
      <c r="S64" s="10" t="str" cm="1">
        <f t="array" ref="S64">IF(E$7="HvD",_xlfn.UNIQUE(_xlfn._xlws.FILTER(HvDOutputData[[#All],[OPLocDesc]],(HvDOutputData[[#All],[MountCode]]=E$12)*(HvDOutputData[[#All],[OPTypCode]]=E$14)*(HvDOutputData[[#All],[OPLocCode]]=R64),"")),_xlfn.UNIQUE(_xlfn._xlws.FILTER(OutputData[[#All],[OPTypDesc]],(OutputData[[#All],[Series]]=E$7)*(OutputData[[#All],[OPTypCode]]=R64),"")))</f>
        <v/>
      </c>
    </row>
    <row r="65" spans="2:21" x14ac:dyDescent="0.45">
      <c r="B65" s="9"/>
      <c r="C65" s="10"/>
      <c r="D65" s="9"/>
      <c r="E65" s="10"/>
      <c r="F65" s="9"/>
      <c r="G65" s="10"/>
      <c r="H65" s="9"/>
      <c r="I65" s="10"/>
      <c r="J65" s="9"/>
      <c r="K65" s="10"/>
      <c r="L65" s="9"/>
      <c r="M65" s="10"/>
      <c r="N65" s="9"/>
      <c r="O65" s="10" t="str" cm="1">
        <f t="array" ref="O65">_xlfn.UNIQUE(_xlfn._xlws.FILTER(OutputData[[#All],[OPSzDesc]],OutputData[[#All],[OPSzCode]]=N65,""))</f>
        <v/>
      </c>
      <c r="P65" s="9"/>
      <c r="Q65" s="10"/>
      <c r="R65" s="9"/>
      <c r="S65" s="10" t="str" cm="1">
        <f t="array" ref="S65">IF(E$7="HvD",_xlfn.UNIQUE(_xlfn._xlws.FILTER(HvDOutputData[[#All],[OPLocDesc]],(HvDOutputData[[#All],[MountCode]]=E$12)*(HvDOutputData[[#All],[OPTypCode]]=E$14)*(HvDOutputData[[#All],[OPLocCode]]=R65),"")),_xlfn.UNIQUE(_xlfn._xlws.FILTER(OutputData[[#All],[OPTypDesc]],(OutputData[[#All],[Series]]=E$7)*(OutputData[[#All],[OPTypCode]]=R65),"")))</f>
        <v/>
      </c>
    </row>
    <row r="66" spans="2:21" x14ac:dyDescent="0.45">
      <c r="B66" s="9"/>
      <c r="C66" s="10"/>
      <c r="D66" s="9"/>
      <c r="E66" s="10"/>
      <c r="F66" s="9"/>
      <c r="G66" s="10"/>
      <c r="H66" s="9"/>
      <c r="I66" s="10"/>
      <c r="J66" s="9"/>
      <c r="K66" s="10"/>
      <c r="L66" s="9"/>
      <c r="M66" s="10"/>
      <c r="N66" s="9"/>
      <c r="O66" s="10" t="str" cm="1">
        <f t="array" ref="O66">_xlfn.UNIQUE(_xlfn._xlws.FILTER(OutputData[[#All],[OPSzDesc]],OutputData[[#All],[OPSzCode]]=N66,""))</f>
        <v/>
      </c>
      <c r="P66" s="9"/>
      <c r="Q66" s="10"/>
      <c r="R66" s="9"/>
      <c r="S66" s="10" t="str" cm="1">
        <f t="array" ref="S66">IF(E$7="HvD",_xlfn.UNIQUE(_xlfn._xlws.FILTER(HvDOutputData[[#All],[OPLocDesc]],(HvDOutputData[[#All],[MountCode]]=E$12)*(HvDOutputData[[#All],[OPTypCode]]=E$14)*(HvDOutputData[[#All],[OPLocCode]]=R66),"")),_xlfn.UNIQUE(_xlfn._xlws.FILTER(OutputData[[#All],[OPTypDesc]],(OutputData[[#All],[Series]]=E$7)*(OutputData[[#All],[OPTypCode]]=R66),"")))</f>
        <v/>
      </c>
    </row>
    <row r="67" spans="2:21" ht="14.65" thickBot="1" x14ac:dyDescent="0.5">
      <c r="B67" s="36"/>
      <c r="C67" s="37"/>
      <c r="D67" s="36"/>
      <c r="E67" s="37"/>
      <c r="F67" s="36"/>
      <c r="G67" s="37"/>
      <c r="H67" s="36"/>
      <c r="I67" s="37"/>
      <c r="J67" s="36"/>
      <c r="K67" s="37"/>
      <c r="L67" s="36"/>
      <c r="M67" s="37"/>
      <c r="N67" s="36"/>
      <c r="O67" s="12" t="str" cm="1">
        <f t="array" ref="O67">_xlfn.UNIQUE(_xlfn._xlws.FILTER(OutputData[[#All],[OPSzDesc]],OutputData[[#All],[OPSzCode]]=N67,""))</f>
        <v/>
      </c>
      <c r="P67" s="36"/>
      <c r="Q67" s="37"/>
      <c r="R67" s="36"/>
      <c r="S67" s="37" t="str" cm="1">
        <f t="array" ref="S67">IF(E$7="HvD",_xlfn.UNIQUE(_xlfn._xlws.FILTER(HvDOutputData[[#All],[OPLocDesc]],(HvDOutputData[[#All],[MountCode]]=E$12)*(HvDOutputData[[#All],[OPTypCode]]=E$14)*(HvDOutputData[[#All],[OPLocCode]]=R67),"")),_xlfn.UNIQUE(_xlfn._xlws.FILTER(OutputData[[#All],[OPTypDesc]],(OutputData[[#All],[Series]]=E$7)*(OutputData[[#All],[OPTypCode]]=R67),"")))</f>
        <v/>
      </c>
      <c r="T67" s="13"/>
      <c r="U67" s="13"/>
    </row>
  </sheetData>
  <sheetProtection algorithmName="SHA-512" hashValue="oDGaTohh2XkBnBg1rg12YUlNzmh9ERQLCSQhhSmHnJPNu1uiT5j/59Dg9w2l22VGCeY9AefCtF6T7r4n/ladNQ==" saltValue="u3WtWPgQd/vgH0XLWBPevw==" spinCount="100000" sheet="1" objects="1" scenarios="1" formatColumns="0"/>
  <mergeCells count="14">
    <mergeCell ref="AB44:AB45"/>
    <mergeCell ref="AB12:AB13"/>
    <mergeCell ref="T19:U19"/>
    <mergeCell ref="N19:O19"/>
    <mergeCell ref="P19:Q19"/>
    <mergeCell ref="R19:S19"/>
    <mergeCell ref="B4:C4"/>
    <mergeCell ref="D4:G4"/>
    <mergeCell ref="H19:I19"/>
    <mergeCell ref="J19:K19"/>
    <mergeCell ref="L19:M19"/>
    <mergeCell ref="B19:C19"/>
    <mergeCell ref="D19:E19"/>
    <mergeCell ref="F19:G19"/>
  </mergeCells>
  <phoneticPr fontId="1" type="noConversion"/>
  <conditionalFormatting sqref="B20:B88">
    <cfRule type="cellIs" dxfId="23" priority="13" operator="equal">
      <formula>$E$7</formula>
    </cfRule>
  </conditionalFormatting>
  <conditionalFormatting sqref="C20:C88">
    <cfRule type="cellIs" dxfId="22" priority="45" operator="equal">
      <formula>$F$7</formula>
    </cfRule>
  </conditionalFormatting>
  <conditionalFormatting sqref="D20:D88">
    <cfRule type="cellIs" dxfId="21" priority="12" operator="equal">
      <formula>$E$8</formula>
    </cfRule>
  </conditionalFormatting>
  <conditionalFormatting sqref="E17:E18">
    <cfRule type="expression" dxfId="20" priority="87">
      <formula>IF(E16="Motor Model",1,0)</formula>
    </cfRule>
  </conditionalFormatting>
  <conditionalFormatting sqref="E20:E88">
    <cfRule type="cellIs" dxfId="19" priority="50" operator="equal">
      <formula>$F$8</formula>
    </cfRule>
  </conditionalFormatting>
  <conditionalFormatting sqref="F20:F88">
    <cfRule type="cellIs" dxfId="18" priority="11" operator="equal">
      <formula>$E$9</formula>
    </cfRule>
  </conditionalFormatting>
  <conditionalFormatting sqref="G20:G88">
    <cfRule type="cellIs" dxfId="17" priority="56" operator="equal">
      <formula>$F$9</formula>
    </cfRule>
  </conditionalFormatting>
  <conditionalFormatting sqref="H20:H88">
    <cfRule type="cellIs" dxfId="16" priority="10" operator="equal">
      <formula>$E$10</formula>
    </cfRule>
  </conditionalFormatting>
  <conditionalFormatting sqref="I2">
    <cfRule type="cellIs" dxfId="15" priority="14" operator="equal">
      <formula>"A similar CAD model with a different mounting or output type may be available for download."</formula>
    </cfRule>
  </conditionalFormatting>
  <conditionalFormatting sqref="I20:I88">
    <cfRule type="cellIs" dxfId="14" priority="60" operator="equal">
      <formula>$F$10</formula>
    </cfRule>
  </conditionalFormatting>
  <conditionalFormatting sqref="J20:J88">
    <cfRule type="cellIs" dxfId="13" priority="9" operator="equal">
      <formula>$E$11</formula>
    </cfRule>
  </conditionalFormatting>
  <conditionalFormatting sqref="K20:K88">
    <cfRule type="cellIs" dxfId="12" priority="62" operator="equal">
      <formula>$F$11</formula>
    </cfRule>
  </conditionalFormatting>
  <conditionalFormatting sqref="L20:L88">
    <cfRule type="cellIs" dxfId="11" priority="8" operator="equal">
      <formula>$E$12</formula>
    </cfRule>
  </conditionalFormatting>
  <conditionalFormatting sqref="M20:M88">
    <cfRule type="cellIs" dxfId="10" priority="68" operator="equal">
      <formula>$F$12</formula>
    </cfRule>
  </conditionalFormatting>
  <conditionalFormatting sqref="N20:N88">
    <cfRule type="cellIs" dxfId="9" priority="6" operator="equal">
      <formula>$E$13</formula>
    </cfRule>
  </conditionalFormatting>
  <conditionalFormatting sqref="O20:O88">
    <cfRule type="cellIs" dxfId="8" priority="7" operator="equal">
      <formula>$F$13</formula>
    </cfRule>
  </conditionalFormatting>
  <conditionalFormatting sqref="P20:P88">
    <cfRule type="cellIs" dxfId="7" priority="5" operator="equal">
      <formula>$E$14</formula>
    </cfRule>
  </conditionalFormatting>
  <conditionalFormatting sqref="Q20:Q88">
    <cfRule type="cellIs" dxfId="6" priority="78" operator="equal">
      <formula>$F$14</formula>
    </cfRule>
  </conditionalFormatting>
  <conditionalFormatting sqref="R20:R88">
    <cfRule type="cellIs" dxfId="5" priority="4" operator="equal">
      <formula>$E$15</formula>
    </cfRule>
  </conditionalFormatting>
  <conditionalFormatting sqref="R20:S88">
    <cfRule type="cellIs" dxfId="4" priority="84" operator="equal">
      <formula>$F$15</formula>
    </cfRule>
  </conditionalFormatting>
  <conditionalFormatting sqref="T20:T22">
    <cfRule type="cellIs" dxfId="3" priority="3" operator="equal">
      <formula>$E$16</formula>
    </cfRule>
  </conditionalFormatting>
  <conditionalFormatting sqref="U20:U22">
    <cfRule type="cellIs" dxfId="2" priority="86" operator="equal">
      <formula>$F$16</formula>
    </cfRule>
  </conditionalFormatting>
  <conditionalFormatting sqref="AC32:AC33">
    <cfRule type="expression" dxfId="1" priority="2">
      <formula>IF(AC31="Motor Model",1,0)</formula>
    </cfRule>
  </conditionalFormatting>
  <conditionalFormatting sqref="AG17">
    <cfRule type="cellIs" dxfId="0" priority="1" operator="equal">
      <formula>"A similar CAD model with a different mounting or output type may be available for download."</formula>
    </cfRule>
  </conditionalFormatting>
  <dataValidations count="10">
    <dataValidation type="list" allowBlank="1" showInputMessage="1" showErrorMessage="1" sqref="E7 AD22" xr:uid="{24A61611-2EF7-4C35-8C9F-65DA9B393DC2}">
      <formula1>_xlfn.ANCHORARRAY($B$20)</formula1>
    </dataValidation>
    <dataValidation type="list" allowBlank="1" showInputMessage="1" showErrorMessage="1" sqref="E8 AD23" xr:uid="{C4D88D4C-8D83-46A7-8B29-8067A438A941}">
      <formula1>_xlfn.ANCHORARRAY($D$20)</formula1>
    </dataValidation>
    <dataValidation type="list" allowBlank="1" showInputMessage="1" showErrorMessage="1" sqref="E9 AD24" xr:uid="{09D535B2-809F-4AD3-8DBA-815C162818DB}">
      <formula1>_xlfn.ANCHORARRAY($F$20)</formula1>
    </dataValidation>
    <dataValidation type="list" allowBlank="1" showInputMessage="1" showErrorMessage="1" sqref="E10 AC25" xr:uid="{817E5115-72E9-4D51-8A48-5C12C566AAED}">
      <formula1>_xlfn.ANCHORARRAY($H$20)</formula1>
    </dataValidation>
    <dataValidation type="list" allowBlank="1" showInputMessage="1" showErrorMessage="1" sqref="E11 AC26" xr:uid="{57AE9B13-DDAA-4FB8-8E78-25947BFCED9D}">
      <formula1>_xlfn.ANCHORARRAY($J$20)</formula1>
    </dataValidation>
    <dataValidation type="list" allowBlank="1" showInputMessage="1" showErrorMessage="1" sqref="E12 AC27" xr:uid="{67A8E8F1-E989-4DCF-BA4D-2B855EF11D32}">
      <formula1>_xlfn.ANCHORARRAY($L$20)</formula1>
    </dataValidation>
    <dataValidation type="list" allowBlank="1" showInputMessage="1" showErrorMessage="1" sqref="E13 AC28" xr:uid="{E48B8441-15C2-4033-AD7E-83B07C6F34D5}">
      <formula1>_xlfn.ANCHORARRAY($N$20)</formula1>
    </dataValidation>
    <dataValidation type="list" allowBlank="1" showInputMessage="1" showErrorMessage="1" sqref="E14 AC29" xr:uid="{1158C4AF-D560-4BCC-A35D-20BF554A33C4}">
      <formula1>_xlfn.ANCHORARRAY($P$20)</formula1>
    </dataValidation>
    <dataValidation type="list" allowBlank="1" showInputMessage="1" showErrorMessage="1" sqref="E15 AC30" xr:uid="{8E959D7B-F9E0-40DF-A5D6-2DC70D6120F3}">
      <formula1>_xlfn.ANCHORARRAY($R$20)</formula1>
    </dataValidation>
    <dataValidation type="list" allowBlank="1" showInputMessage="1" showErrorMessage="1" sqref="E16 AC31" xr:uid="{9F9D5487-9F52-446E-9DB8-229EB82F1452}">
      <formula1>$T$20:$T$22</formula1>
    </dataValidation>
  </dataValidations>
  <hyperlinks>
    <hyperlink ref="AB49" r:id="rId1" xr:uid="{17E718F7-414A-4344-B1A0-DA5EB122257C}"/>
    <hyperlink ref="AB50" r:id="rId2" xr:uid="{7D05D957-958D-4E21-8B73-46671DA7F847}"/>
  </hyperlinks>
  <printOptions horizontalCentered="1"/>
  <pageMargins left="0.25" right="0.25" top="0.25" bottom="0.25" header="0.25" footer="0.25"/>
  <pageSetup orientation="portrait" r:id="rId3"/>
  <headerFooter>
    <oddHeader>&amp;C&amp;G</oddHeader>
    <oddFooter xml:space="preserve">&amp;L&amp;"Arial,Regular"&amp;10    Fangtooth &amp;F
    Configuration Date: &amp;D &amp;T
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4678-8569-473A-A938-9837ED46E3F1}">
  <dimension ref="A1:D41"/>
  <sheetViews>
    <sheetView workbookViewId="0">
      <selection activeCell="A2" sqref="A2"/>
    </sheetView>
  </sheetViews>
  <sheetFormatPr defaultColWidth="8.86328125" defaultRowHeight="14.25" zeroHeight="1" x14ac:dyDescent="0.45"/>
  <cols>
    <col min="1" max="1" width="8.46484375" style="3" bestFit="1" customWidth="1"/>
    <col min="2" max="2" width="15.6640625" style="3" bestFit="1" customWidth="1"/>
    <col min="3" max="3" width="6.6640625" style="3" bestFit="1" customWidth="1"/>
    <col min="4" max="4" width="17.1328125" style="3" bestFit="1" customWidth="1"/>
    <col min="5" max="16384" width="8.86328125" style="3"/>
  </cols>
  <sheetData>
    <row r="1" spans="1:4" x14ac:dyDescent="0.45">
      <c r="A1" s="4" t="s">
        <v>0</v>
      </c>
      <c r="B1" s="4" t="s">
        <v>16</v>
      </c>
      <c r="C1" s="5" t="s">
        <v>1</v>
      </c>
      <c r="D1" s="4" t="s">
        <v>17</v>
      </c>
    </row>
    <row r="2" spans="1:4" x14ac:dyDescent="0.45">
      <c r="A2" s="3" t="s">
        <v>13</v>
      </c>
      <c r="B2" s="3" t="s">
        <v>39</v>
      </c>
      <c r="C2" s="2" t="s">
        <v>525</v>
      </c>
      <c r="D2" s="3" t="s">
        <v>18</v>
      </c>
    </row>
    <row r="3" spans="1:4" x14ac:dyDescent="0.45">
      <c r="A3" s="3" t="s">
        <v>13</v>
      </c>
      <c r="B3" s="3" t="s">
        <v>39</v>
      </c>
      <c r="C3" s="2" t="s">
        <v>233</v>
      </c>
      <c r="D3" s="3" t="s">
        <v>19</v>
      </c>
    </row>
    <row r="4" spans="1:4" x14ac:dyDescent="0.45">
      <c r="A4" s="3" t="s">
        <v>13</v>
      </c>
      <c r="B4" s="3" t="s">
        <v>39</v>
      </c>
      <c r="C4" s="2" t="s">
        <v>243</v>
      </c>
      <c r="D4" s="3" t="s">
        <v>20</v>
      </c>
    </row>
    <row r="5" spans="1:4" x14ac:dyDescent="0.45">
      <c r="A5" s="3" t="s">
        <v>13</v>
      </c>
      <c r="B5" s="3" t="s">
        <v>39</v>
      </c>
      <c r="C5" s="2" t="s">
        <v>528</v>
      </c>
      <c r="D5" s="3" t="s">
        <v>21</v>
      </c>
    </row>
    <row r="6" spans="1:4" x14ac:dyDescent="0.45">
      <c r="A6" s="3" t="s">
        <v>13</v>
      </c>
      <c r="B6" s="3" t="s">
        <v>39</v>
      </c>
      <c r="C6" s="2" t="s">
        <v>529</v>
      </c>
      <c r="D6" s="3" t="s">
        <v>22</v>
      </c>
    </row>
    <row r="7" spans="1:4" x14ac:dyDescent="0.45">
      <c r="A7" s="3" t="s">
        <v>8</v>
      </c>
      <c r="B7" s="3" t="s">
        <v>41</v>
      </c>
      <c r="C7" s="2" t="s">
        <v>519</v>
      </c>
      <c r="D7" s="3" t="s">
        <v>42</v>
      </c>
    </row>
    <row r="8" spans="1:4" x14ac:dyDescent="0.45">
      <c r="A8" s="3" t="s">
        <v>8</v>
      </c>
      <c r="B8" s="3" t="s">
        <v>41</v>
      </c>
      <c r="C8" s="2" t="s">
        <v>209</v>
      </c>
      <c r="D8" s="3" t="s">
        <v>43</v>
      </c>
    </row>
    <row r="9" spans="1:4" x14ac:dyDescent="0.45">
      <c r="A9" s="3" t="s">
        <v>8</v>
      </c>
      <c r="B9" s="3" t="s">
        <v>41</v>
      </c>
      <c r="C9" s="2" t="s">
        <v>520</v>
      </c>
      <c r="D9" s="3" t="s">
        <v>44</v>
      </c>
    </row>
    <row r="10" spans="1:4" x14ac:dyDescent="0.45">
      <c r="A10" s="3" t="s">
        <v>8</v>
      </c>
      <c r="B10" s="3" t="s">
        <v>41</v>
      </c>
      <c r="C10" s="2" t="s">
        <v>216</v>
      </c>
      <c r="D10" s="3" t="s">
        <v>46</v>
      </c>
    </row>
    <row r="11" spans="1:4" x14ac:dyDescent="0.45">
      <c r="A11" s="3" t="s">
        <v>8</v>
      </c>
      <c r="B11" s="3" t="s">
        <v>41</v>
      </c>
      <c r="C11" s="2" t="s">
        <v>223</v>
      </c>
      <c r="D11" s="3" t="s">
        <v>45</v>
      </c>
    </row>
    <row r="12" spans="1:4" x14ac:dyDescent="0.45">
      <c r="A12" s="3" t="s">
        <v>14</v>
      </c>
      <c r="B12" s="3" t="s">
        <v>40</v>
      </c>
      <c r="C12" s="2" t="s">
        <v>519</v>
      </c>
      <c r="D12" s="3" t="s">
        <v>42</v>
      </c>
    </row>
    <row r="13" spans="1:4" x14ac:dyDescent="0.45">
      <c r="A13" s="3" t="s">
        <v>14</v>
      </c>
      <c r="B13" s="3" t="s">
        <v>40</v>
      </c>
      <c r="C13" s="2" t="s">
        <v>209</v>
      </c>
      <c r="D13" s="3" t="s">
        <v>43</v>
      </c>
    </row>
    <row r="14" spans="1:4" x14ac:dyDescent="0.45">
      <c r="A14" s="3" t="s">
        <v>14</v>
      </c>
      <c r="B14" s="3" t="s">
        <v>40</v>
      </c>
      <c r="C14" s="2" t="s">
        <v>520</v>
      </c>
      <c r="D14" s="3" t="s">
        <v>44</v>
      </c>
    </row>
    <row r="15" spans="1:4" x14ac:dyDescent="0.45">
      <c r="A15" s="3" t="s">
        <v>14</v>
      </c>
      <c r="B15" s="3" t="s">
        <v>40</v>
      </c>
      <c r="C15" s="2" t="s">
        <v>216</v>
      </c>
      <c r="D15" s="3" t="s">
        <v>46</v>
      </c>
    </row>
    <row r="16" spans="1:4" x14ac:dyDescent="0.45">
      <c r="A16" s="3" t="s">
        <v>14</v>
      </c>
      <c r="B16" s="3" t="s">
        <v>40</v>
      </c>
      <c r="C16" s="2" t="s">
        <v>223</v>
      </c>
      <c r="D16" s="3" t="s">
        <v>45</v>
      </c>
    </row>
    <row r="17" spans="1:4" x14ac:dyDescent="0.45">
      <c r="A17" s="3" t="s">
        <v>14</v>
      </c>
      <c r="B17" s="3" t="s">
        <v>40</v>
      </c>
      <c r="C17" s="2" t="s">
        <v>226</v>
      </c>
      <c r="D17" s="3" t="s">
        <v>47</v>
      </c>
    </row>
    <row r="18" spans="1:4" x14ac:dyDescent="0.45">
      <c r="A18" s="3" t="s">
        <v>14</v>
      </c>
      <c r="B18" s="3" t="s">
        <v>40</v>
      </c>
      <c r="C18" s="2" t="s">
        <v>521</v>
      </c>
      <c r="D18" s="3" t="s">
        <v>48</v>
      </c>
    </row>
    <row r="19" spans="1:4" x14ac:dyDescent="0.45">
      <c r="A19" s="3" t="s">
        <v>14</v>
      </c>
      <c r="B19" s="3" t="s">
        <v>40</v>
      </c>
      <c r="C19" s="2" t="s">
        <v>522</v>
      </c>
      <c r="D19" s="3" t="s">
        <v>49</v>
      </c>
    </row>
    <row r="20" spans="1:4" x14ac:dyDescent="0.45">
      <c r="A20" s="3" t="s">
        <v>14</v>
      </c>
      <c r="B20" s="3" t="s">
        <v>40</v>
      </c>
      <c r="C20" s="2" t="s">
        <v>523</v>
      </c>
      <c r="D20" s="3" t="s">
        <v>50</v>
      </c>
    </row>
    <row r="21" spans="1:4" x14ac:dyDescent="0.45">
      <c r="A21" s="3" t="s">
        <v>14</v>
      </c>
      <c r="B21" s="3" t="s">
        <v>40</v>
      </c>
      <c r="C21" s="2" t="s">
        <v>524</v>
      </c>
      <c r="D21" s="3" t="s">
        <v>51</v>
      </c>
    </row>
    <row r="22" spans="1:4" x14ac:dyDescent="0.45">
      <c r="A22" s="3" t="s">
        <v>14</v>
      </c>
      <c r="B22" s="3" t="s">
        <v>40</v>
      </c>
      <c r="C22" s="2" t="s">
        <v>531</v>
      </c>
      <c r="D22" s="3" t="s">
        <v>52</v>
      </c>
    </row>
    <row r="23" spans="1:4" x14ac:dyDescent="0.45">
      <c r="A23" s="3" t="s">
        <v>14</v>
      </c>
      <c r="B23" s="3" t="s">
        <v>40</v>
      </c>
      <c r="C23" s="2" t="s">
        <v>518</v>
      </c>
      <c r="D23" s="3" t="s">
        <v>53</v>
      </c>
    </row>
    <row r="24" spans="1:4" x14ac:dyDescent="0.45">
      <c r="A24" s="3" t="s">
        <v>12</v>
      </c>
      <c r="B24" s="3" t="s">
        <v>54</v>
      </c>
      <c r="C24" s="2" t="s">
        <v>538</v>
      </c>
      <c r="D24" s="3" t="s">
        <v>55</v>
      </c>
    </row>
    <row r="25" spans="1:4" x14ac:dyDescent="0.45">
      <c r="A25" s="3" t="s">
        <v>12</v>
      </c>
      <c r="B25" s="3" t="s">
        <v>54</v>
      </c>
      <c r="C25" s="2" t="s">
        <v>539</v>
      </c>
      <c r="D25" s="3" t="s">
        <v>56</v>
      </c>
    </row>
    <row r="26" spans="1:4" x14ac:dyDescent="0.45">
      <c r="A26" s="3" t="s">
        <v>12</v>
      </c>
      <c r="B26" s="3" t="s">
        <v>54</v>
      </c>
      <c r="C26" s="2" t="s">
        <v>540</v>
      </c>
      <c r="D26" s="3" t="s">
        <v>57</v>
      </c>
    </row>
    <row r="27" spans="1:4" x14ac:dyDescent="0.45">
      <c r="A27" s="3" t="s">
        <v>12</v>
      </c>
      <c r="B27" s="3" t="s">
        <v>54</v>
      </c>
      <c r="C27" s="2" t="s">
        <v>541</v>
      </c>
      <c r="D27" s="3" t="s">
        <v>58</v>
      </c>
    </row>
    <row r="28" spans="1:4" x14ac:dyDescent="0.45">
      <c r="A28" s="3" t="s">
        <v>12</v>
      </c>
      <c r="B28" s="3" t="s">
        <v>54</v>
      </c>
      <c r="C28" s="2" t="s">
        <v>542</v>
      </c>
      <c r="D28" s="3" t="s">
        <v>59</v>
      </c>
    </row>
    <row r="29" spans="1:4" x14ac:dyDescent="0.45">
      <c r="A29" s="3" t="s">
        <v>12</v>
      </c>
      <c r="B29" s="3" t="s">
        <v>54</v>
      </c>
      <c r="C29" s="2" t="s">
        <v>543</v>
      </c>
      <c r="D29" s="3" t="s">
        <v>60</v>
      </c>
    </row>
    <row r="30" spans="1:4" x14ac:dyDescent="0.45">
      <c r="A30" s="3" t="s">
        <v>12</v>
      </c>
      <c r="B30" s="3" t="s">
        <v>54</v>
      </c>
      <c r="C30" s="2" t="s">
        <v>544</v>
      </c>
      <c r="D30" s="3" t="s">
        <v>63</v>
      </c>
    </row>
    <row r="31" spans="1:4" x14ac:dyDescent="0.45">
      <c r="A31" s="3" t="s">
        <v>12</v>
      </c>
      <c r="B31" s="3" t="s">
        <v>54</v>
      </c>
      <c r="C31" s="2" t="s">
        <v>204</v>
      </c>
      <c r="D31" s="3" t="s">
        <v>61</v>
      </c>
    </row>
    <row r="32" spans="1:4" x14ac:dyDescent="0.45">
      <c r="A32" s="3" t="s">
        <v>12</v>
      </c>
      <c r="B32" s="3" t="s">
        <v>54</v>
      </c>
      <c r="C32" s="2" t="s">
        <v>545</v>
      </c>
      <c r="D32" s="3" t="s">
        <v>62</v>
      </c>
    </row>
    <row r="33" spans="1:4" x14ac:dyDescent="0.45">
      <c r="A33" s="3" t="s">
        <v>34</v>
      </c>
      <c r="B33" s="3" t="s">
        <v>64</v>
      </c>
      <c r="C33" s="2" t="s">
        <v>526</v>
      </c>
      <c r="D33" s="3" t="s">
        <v>65</v>
      </c>
    </row>
    <row r="34" spans="1:4" x14ac:dyDescent="0.45">
      <c r="A34" s="3" t="s">
        <v>34</v>
      </c>
      <c r="B34" s="3" t="s">
        <v>64</v>
      </c>
      <c r="C34" s="2" t="s">
        <v>527</v>
      </c>
      <c r="D34" s="3" t="s">
        <v>66</v>
      </c>
    </row>
    <row r="35" spans="1:4" x14ac:dyDescent="0.45">
      <c r="A35" s="3" t="s">
        <v>34</v>
      </c>
      <c r="B35" s="3" t="s">
        <v>64</v>
      </c>
      <c r="C35" s="2" t="s">
        <v>530</v>
      </c>
      <c r="D35" s="3" t="s">
        <v>67</v>
      </c>
    </row>
    <row r="36" spans="1:4" x14ac:dyDescent="0.45">
      <c r="A36" s="3" t="s">
        <v>34</v>
      </c>
      <c r="B36" s="3" t="s">
        <v>64</v>
      </c>
      <c r="C36" s="2" t="s">
        <v>532</v>
      </c>
      <c r="D36" s="3" t="s">
        <v>68</v>
      </c>
    </row>
    <row r="37" spans="1:4" x14ac:dyDescent="0.45">
      <c r="A37" s="3" t="s">
        <v>34</v>
      </c>
      <c r="B37" s="3" t="s">
        <v>64</v>
      </c>
      <c r="C37" s="2" t="s">
        <v>533</v>
      </c>
      <c r="D37" s="3" t="s">
        <v>69</v>
      </c>
    </row>
    <row r="38" spans="1:4" x14ac:dyDescent="0.45">
      <c r="A38" s="3" t="s">
        <v>34</v>
      </c>
      <c r="B38" s="3" t="s">
        <v>64</v>
      </c>
      <c r="C38" s="2" t="s">
        <v>534</v>
      </c>
      <c r="D38" s="3" t="s">
        <v>70</v>
      </c>
    </row>
    <row r="39" spans="1:4" x14ac:dyDescent="0.45">
      <c r="A39" s="3" t="s">
        <v>34</v>
      </c>
      <c r="B39" s="3" t="s">
        <v>64</v>
      </c>
      <c r="C39" s="2" t="s">
        <v>535</v>
      </c>
      <c r="D39" s="3" t="s">
        <v>71</v>
      </c>
    </row>
    <row r="40" spans="1:4" x14ac:dyDescent="0.45">
      <c r="A40" s="3" t="s">
        <v>34</v>
      </c>
      <c r="B40" s="3" t="s">
        <v>64</v>
      </c>
      <c r="C40" s="2" t="s">
        <v>536</v>
      </c>
      <c r="D40" s="3" t="s">
        <v>72</v>
      </c>
    </row>
    <row r="41" spans="1:4" x14ac:dyDescent="0.45">
      <c r="A41" s="3" t="s">
        <v>34</v>
      </c>
      <c r="B41" s="3" t="s">
        <v>64</v>
      </c>
      <c r="C41" s="2" t="s">
        <v>546</v>
      </c>
      <c r="D41" s="3" t="s">
        <v>73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9876-1558-4707-B40E-72B7BE5B55DF}">
  <dimension ref="A1:E49"/>
  <sheetViews>
    <sheetView workbookViewId="0">
      <selection activeCell="A2" sqref="A2"/>
    </sheetView>
  </sheetViews>
  <sheetFormatPr defaultRowHeight="14.25" x14ac:dyDescent="0.45"/>
  <cols>
    <col min="1" max="1" width="11.19921875" customWidth="1"/>
    <col min="2" max="2" width="8.86328125" customWidth="1"/>
    <col min="3" max="3" width="6.796875" style="1" customWidth="1"/>
    <col min="4" max="4" width="16.19921875" customWidth="1"/>
    <col min="5" max="5" width="13.86328125" bestFit="1" customWidth="1"/>
  </cols>
  <sheetData>
    <row r="1" spans="1:5" x14ac:dyDescent="0.45">
      <c r="A1" t="s">
        <v>36</v>
      </c>
      <c r="B1" t="s">
        <v>0</v>
      </c>
      <c r="C1" s="1" t="s">
        <v>1</v>
      </c>
      <c r="D1" t="s">
        <v>10</v>
      </c>
      <c r="E1" t="s">
        <v>178</v>
      </c>
    </row>
    <row r="2" spans="1:5" x14ac:dyDescent="0.45">
      <c r="A2" s="3" t="s">
        <v>96</v>
      </c>
      <c r="B2" s="3" t="s">
        <v>12</v>
      </c>
      <c r="C2" s="2" t="s">
        <v>538</v>
      </c>
      <c r="D2" s="3" t="s">
        <v>33</v>
      </c>
      <c r="E2" s="3" t="s">
        <v>179</v>
      </c>
    </row>
    <row r="3" spans="1:5" x14ac:dyDescent="0.45">
      <c r="A3" s="3" t="s">
        <v>97</v>
      </c>
      <c r="B3" s="3" t="s">
        <v>12</v>
      </c>
      <c r="C3" s="2" t="s">
        <v>539</v>
      </c>
      <c r="D3" s="3" t="s">
        <v>33</v>
      </c>
      <c r="E3" s="3" t="s">
        <v>179</v>
      </c>
    </row>
    <row r="4" spans="1:5" x14ac:dyDescent="0.45">
      <c r="A4" s="3" t="s">
        <v>98</v>
      </c>
      <c r="B4" s="3" t="s">
        <v>12</v>
      </c>
      <c r="C4" s="2" t="s">
        <v>540</v>
      </c>
      <c r="D4" s="3" t="s">
        <v>33</v>
      </c>
      <c r="E4" s="3" t="s">
        <v>179</v>
      </c>
    </row>
    <row r="5" spans="1:5" x14ac:dyDescent="0.45">
      <c r="A5" s="3" t="s">
        <v>99</v>
      </c>
      <c r="B5" s="3" t="s">
        <v>12</v>
      </c>
      <c r="C5" s="2" t="s">
        <v>541</v>
      </c>
      <c r="D5" s="3" t="s">
        <v>33</v>
      </c>
      <c r="E5" s="3" t="s">
        <v>179</v>
      </c>
    </row>
    <row r="6" spans="1:5" x14ac:dyDescent="0.45">
      <c r="A6" s="3" t="s">
        <v>100</v>
      </c>
      <c r="B6" s="3" t="s">
        <v>12</v>
      </c>
      <c r="C6" s="2" t="s">
        <v>542</v>
      </c>
      <c r="D6" s="3" t="s">
        <v>33</v>
      </c>
      <c r="E6" s="3" t="s">
        <v>179</v>
      </c>
    </row>
    <row r="7" spans="1:5" x14ac:dyDescent="0.45">
      <c r="A7" s="3" t="s">
        <v>101</v>
      </c>
      <c r="B7" s="3" t="s">
        <v>12</v>
      </c>
      <c r="C7" s="2" t="s">
        <v>543</v>
      </c>
      <c r="D7" s="3" t="s">
        <v>33</v>
      </c>
      <c r="E7" s="3" t="s">
        <v>179</v>
      </c>
    </row>
    <row r="8" spans="1:5" x14ac:dyDescent="0.45">
      <c r="A8" s="3" t="s">
        <v>102</v>
      </c>
      <c r="B8" s="3" t="s">
        <v>12</v>
      </c>
      <c r="C8" s="2" t="s">
        <v>544</v>
      </c>
      <c r="D8" s="3" t="s">
        <v>33</v>
      </c>
      <c r="E8" s="3" t="s">
        <v>179</v>
      </c>
    </row>
    <row r="9" spans="1:5" x14ac:dyDescent="0.45">
      <c r="A9" s="3" t="s">
        <v>103</v>
      </c>
      <c r="B9" s="3" t="s">
        <v>12</v>
      </c>
      <c r="C9" s="2" t="s">
        <v>204</v>
      </c>
      <c r="D9" s="3" t="s">
        <v>33</v>
      </c>
      <c r="E9" s="3" t="s">
        <v>179</v>
      </c>
    </row>
    <row r="10" spans="1:5" x14ac:dyDescent="0.45">
      <c r="A10" s="3" t="s">
        <v>104</v>
      </c>
      <c r="B10" s="3" t="s">
        <v>12</v>
      </c>
      <c r="C10" s="2" t="s">
        <v>545</v>
      </c>
      <c r="D10" s="3" t="s">
        <v>33</v>
      </c>
      <c r="E10" s="3" t="s">
        <v>179</v>
      </c>
    </row>
    <row r="11" spans="1:5" x14ac:dyDescent="0.45">
      <c r="A11" s="3" t="s">
        <v>84</v>
      </c>
      <c r="B11" s="3" t="s">
        <v>14</v>
      </c>
      <c r="C11" s="2" t="s">
        <v>519</v>
      </c>
      <c r="D11" s="3" t="s">
        <v>33</v>
      </c>
      <c r="E11" s="3" t="s">
        <v>179</v>
      </c>
    </row>
    <row r="12" spans="1:5" x14ac:dyDescent="0.45">
      <c r="A12" s="3" t="s">
        <v>85</v>
      </c>
      <c r="B12" s="3" t="s">
        <v>14</v>
      </c>
      <c r="C12" s="2" t="s">
        <v>209</v>
      </c>
      <c r="D12" s="3" t="s">
        <v>33</v>
      </c>
      <c r="E12" s="3" t="s">
        <v>179</v>
      </c>
    </row>
    <row r="13" spans="1:5" x14ac:dyDescent="0.45">
      <c r="A13" s="3" t="s">
        <v>86</v>
      </c>
      <c r="B13" s="3" t="s">
        <v>14</v>
      </c>
      <c r="C13" s="2" t="s">
        <v>520</v>
      </c>
      <c r="D13" s="3" t="s">
        <v>33</v>
      </c>
      <c r="E13" s="3" t="s">
        <v>179</v>
      </c>
    </row>
    <row r="14" spans="1:5" x14ac:dyDescent="0.45">
      <c r="A14" s="3" t="s">
        <v>87</v>
      </c>
      <c r="B14" s="3" t="s">
        <v>14</v>
      </c>
      <c r="C14" s="2" t="s">
        <v>216</v>
      </c>
      <c r="D14" s="3" t="s">
        <v>33</v>
      </c>
      <c r="E14" s="3" t="s">
        <v>179</v>
      </c>
    </row>
    <row r="15" spans="1:5" x14ac:dyDescent="0.45">
      <c r="A15" s="3" t="s">
        <v>88</v>
      </c>
      <c r="B15" s="3" t="s">
        <v>14</v>
      </c>
      <c r="C15" s="2" t="s">
        <v>223</v>
      </c>
      <c r="D15" s="3" t="s">
        <v>33</v>
      </c>
      <c r="E15" s="3" t="s">
        <v>179</v>
      </c>
    </row>
    <row r="16" spans="1:5" x14ac:dyDescent="0.45">
      <c r="A16" s="3" t="s">
        <v>89</v>
      </c>
      <c r="B16" s="3" t="s">
        <v>14</v>
      </c>
      <c r="C16" s="2" t="s">
        <v>226</v>
      </c>
      <c r="D16" s="3" t="s">
        <v>33</v>
      </c>
      <c r="E16" s="3" t="s">
        <v>179</v>
      </c>
    </row>
    <row r="17" spans="1:5" x14ac:dyDescent="0.45">
      <c r="A17" s="3" t="s">
        <v>90</v>
      </c>
      <c r="B17" s="3" t="s">
        <v>14</v>
      </c>
      <c r="C17" s="2" t="s">
        <v>521</v>
      </c>
      <c r="D17" s="3" t="s">
        <v>33</v>
      </c>
      <c r="E17" s="3" t="s">
        <v>179</v>
      </c>
    </row>
    <row r="18" spans="1:5" x14ac:dyDescent="0.45">
      <c r="A18" s="3" t="s">
        <v>91</v>
      </c>
      <c r="B18" s="3" t="s">
        <v>14</v>
      </c>
      <c r="C18" s="2" t="s">
        <v>522</v>
      </c>
      <c r="D18" s="3" t="s">
        <v>33</v>
      </c>
      <c r="E18" s="3" t="s">
        <v>179</v>
      </c>
    </row>
    <row r="19" spans="1:5" x14ac:dyDescent="0.45">
      <c r="A19" s="3" t="s">
        <v>92</v>
      </c>
      <c r="B19" s="3" t="s">
        <v>14</v>
      </c>
      <c r="C19" s="2" t="s">
        <v>523</v>
      </c>
      <c r="D19" s="3" t="s">
        <v>33</v>
      </c>
      <c r="E19" s="3" t="s">
        <v>179</v>
      </c>
    </row>
    <row r="20" spans="1:5" x14ac:dyDescent="0.45">
      <c r="A20" s="3" t="s">
        <v>93</v>
      </c>
      <c r="B20" s="3" t="s">
        <v>14</v>
      </c>
      <c r="C20" s="2" t="s">
        <v>524</v>
      </c>
      <c r="D20" s="3" t="s">
        <v>33</v>
      </c>
      <c r="E20" s="3" t="s">
        <v>179</v>
      </c>
    </row>
    <row r="21" spans="1:5" x14ac:dyDescent="0.45">
      <c r="A21" s="3" t="s">
        <v>94</v>
      </c>
      <c r="B21" s="3" t="s">
        <v>14</v>
      </c>
      <c r="C21" s="2" t="s">
        <v>531</v>
      </c>
      <c r="D21" s="3" t="s">
        <v>33</v>
      </c>
      <c r="E21" s="3" t="s">
        <v>179</v>
      </c>
    </row>
    <row r="22" spans="1:5" x14ac:dyDescent="0.45">
      <c r="A22" s="3" t="s">
        <v>95</v>
      </c>
      <c r="B22" s="3" t="s">
        <v>14</v>
      </c>
      <c r="C22" s="2" t="s">
        <v>518</v>
      </c>
      <c r="D22" s="3" t="s">
        <v>33</v>
      </c>
      <c r="E22" s="3" t="s">
        <v>179</v>
      </c>
    </row>
    <row r="23" spans="1:5" x14ac:dyDescent="0.45">
      <c r="A23" s="3" t="s">
        <v>105</v>
      </c>
      <c r="B23" s="3" t="s">
        <v>34</v>
      </c>
      <c r="C23" s="2" t="s">
        <v>526</v>
      </c>
      <c r="D23" s="3" t="s">
        <v>35</v>
      </c>
      <c r="E23" s="3" t="s">
        <v>180</v>
      </c>
    </row>
    <row r="24" spans="1:5" x14ac:dyDescent="0.45">
      <c r="A24" s="3" t="s">
        <v>106</v>
      </c>
      <c r="B24" s="3" t="s">
        <v>34</v>
      </c>
      <c r="C24" s="2" t="s">
        <v>527</v>
      </c>
      <c r="D24" s="3" t="s">
        <v>35</v>
      </c>
      <c r="E24" s="3" t="s">
        <v>180</v>
      </c>
    </row>
    <row r="25" spans="1:5" x14ac:dyDescent="0.45">
      <c r="A25" s="3" t="s">
        <v>107</v>
      </c>
      <c r="B25" s="3" t="s">
        <v>34</v>
      </c>
      <c r="C25" s="2" t="s">
        <v>530</v>
      </c>
      <c r="D25" s="3" t="s">
        <v>35</v>
      </c>
      <c r="E25" s="3" t="s">
        <v>180</v>
      </c>
    </row>
    <row r="26" spans="1:5" x14ac:dyDescent="0.45">
      <c r="A26" s="3" t="s">
        <v>108</v>
      </c>
      <c r="B26" s="3" t="s">
        <v>34</v>
      </c>
      <c r="C26" s="2" t="s">
        <v>532</v>
      </c>
      <c r="D26" s="3" t="s">
        <v>35</v>
      </c>
      <c r="E26" s="3" t="s">
        <v>180</v>
      </c>
    </row>
    <row r="27" spans="1:5" x14ac:dyDescent="0.45">
      <c r="A27" s="3" t="s">
        <v>109</v>
      </c>
      <c r="B27" s="3" t="s">
        <v>34</v>
      </c>
      <c r="C27" s="2" t="s">
        <v>533</v>
      </c>
      <c r="D27" s="3" t="s">
        <v>35</v>
      </c>
      <c r="E27" s="3" t="s">
        <v>180</v>
      </c>
    </row>
    <row r="28" spans="1:5" x14ac:dyDescent="0.45">
      <c r="A28" s="3" t="s">
        <v>110</v>
      </c>
      <c r="B28" s="3" t="s">
        <v>34</v>
      </c>
      <c r="C28" s="2" t="s">
        <v>534</v>
      </c>
      <c r="D28" s="3" t="s">
        <v>35</v>
      </c>
      <c r="E28" s="3" t="s">
        <v>180</v>
      </c>
    </row>
    <row r="29" spans="1:5" x14ac:dyDescent="0.45">
      <c r="A29" s="3" t="s">
        <v>111</v>
      </c>
      <c r="B29" s="3" t="s">
        <v>34</v>
      </c>
      <c r="C29" s="2" t="s">
        <v>535</v>
      </c>
      <c r="D29" s="3" t="s">
        <v>35</v>
      </c>
      <c r="E29" s="3" t="s">
        <v>180</v>
      </c>
    </row>
    <row r="30" spans="1:5" x14ac:dyDescent="0.45">
      <c r="A30" s="3" t="s">
        <v>112</v>
      </c>
      <c r="B30" s="3" t="s">
        <v>34</v>
      </c>
      <c r="C30" s="2" t="s">
        <v>536</v>
      </c>
      <c r="D30" s="3" t="s">
        <v>35</v>
      </c>
      <c r="E30" s="3" t="s">
        <v>180</v>
      </c>
    </row>
    <row r="31" spans="1:5" x14ac:dyDescent="0.45">
      <c r="A31" s="3" t="s">
        <v>113</v>
      </c>
      <c r="B31" s="3" t="s">
        <v>34</v>
      </c>
      <c r="C31" s="2" t="s">
        <v>546</v>
      </c>
      <c r="D31" s="3" t="s">
        <v>35</v>
      </c>
      <c r="E31" s="3" t="s">
        <v>180</v>
      </c>
    </row>
    <row r="32" spans="1:5" x14ac:dyDescent="0.45">
      <c r="A32" s="3" t="s">
        <v>79</v>
      </c>
      <c r="B32" s="3" t="s">
        <v>8</v>
      </c>
      <c r="C32" s="2" t="s">
        <v>519</v>
      </c>
      <c r="D32" s="3" t="s">
        <v>9</v>
      </c>
      <c r="E32" s="3" t="s">
        <v>23</v>
      </c>
    </row>
    <row r="33" spans="1:5" x14ac:dyDescent="0.45">
      <c r="A33" s="3" t="s">
        <v>80</v>
      </c>
      <c r="B33" s="3" t="s">
        <v>8</v>
      </c>
      <c r="C33" s="2" t="s">
        <v>209</v>
      </c>
      <c r="D33" s="3" t="s">
        <v>9</v>
      </c>
      <c r="E33" s="3" t="s">
        <v>23</v>
      </c>
    </row>
    <row r="34" spans="1:5" x14ac:dyDescent="0.45">
      <c r="A34" s="3" t="s">
        <v>81</v>
      </c>
      <c r="B34" s="3" t="s">
        <v>8</v>
      </c>
      <c r="C34" s="2" t="s">
        <v>520</v>
      </c>
      <c r="D34" s="3" t="s">
        <v>9</v>
      </c>
      <c r="E34" s="3" t="s">
        <v>23</v>
      </c>
    </row>
    <row r="35" spans="1:5" x14ac:dyDescent="0.45">
      <c r="A35" s="3" t="s">
        <v>82</v>
      </c>
      <c r="B35" s="3" t="s">
        <v>8</v>
      </c>
      <c r="C35" s="2" t="s">
        <v>216</v>
      </c>
      <c r="D35" s="3" t="s">
        <v>9</v>
      </c>
      <c r="E35" s="3" t="s">
        <v>23</v>
      </c>
    </row>
    <row r="36" spans="1:5" x14ac:dyDescent="0.45">
      <c r="A36" s="3" t="s">
        <v>83</v>
      </c>
      <c r="B36" s="3" t="s">
        <v>8</v>
      </c>
      <c r="C36" s="2" t="s">
        <v>223</v>
      </c>
      <c r="D36" s="3" t="s">
        <v>9</v>
      </c>
      <c r="E36" s="3" t="s">
        <v>23</v>
      </c>
    </row>
    <row r="37" spans="1:5" x14ac:dyDescent="0.45">
      <c r="A37" s="3" t="s">
        <v>74</v>
      </c>
      <c r="B37" s="3" t="s">
        <v>13</v>
      </c>
      <c r="C37" s="2" t="s">
        <v>525</v>
      </c>
      <c r="D37" s="3" t="s">
        <v>9</v>
      </c>
      <c r="E37" s="3" t="s">
        <v>23</v>
      </c>
    </row>
    <row r="38" spans="1:5" x14ac:dyDescent="0.45">
      <c r="A38" s="3" t="s">
        <v>75</v>
      </c>
      <c r="B38" s="3" t="s">
        <v>13</v>
      </c>
      <c r="C38" s="2" t="s">
        <v>233</v>
      </c>
      <c r="D38" s="3" t="s">
        <v>9</v>
      </c>
      <c r="E38" s="3" t="s">
        <v>23</v>
      </c>
    </row>
    <row r="39" spans="1:5" x14ac:dyDescent="0.45">
      <c r="A39" s="3" t="s">
        <v>76</v>
      </c>
      <c r="B39" s="3" t="s">
        <v>13</v>
      </c>
      <c r="C39" s="2" t="s">
        <v>243</v>
      </c>
      <c r="D39" s="3" t="s">
        <v>9</v>
      </c>
      <c r="E39" s="3" t="s">
        <v>23</v>
      </c>
    </row>
    <row r="40" spans="1:5" x14ac:dyDescent="0.45">
      <c r="A40" s="3" t="s">
        <v>77</v>
      </c>
      <c r="B40" s="3" t="s">
        <v>13</v>
      </c>
      <c r="C40" s="2" t="s">
        <v>528</v>
      </c>
      <c r="D40" s="3" t="s">
        <v>9</v>
      </c>
      <c r="E40" s="3" t="s">
        <v>23</v>
      </c>
    </row>
    <row r="41" spans="1:5" x14ac:dyDescent="0.45">
      <c r="A41" s="3" t="s">
        <v>78</v>
      </c>
      <c r="B41" s="3" t="s">
        <v>13</v>
      </c>
      <c r="C41" s="2" t="s">
        <v>529</v>
      </c>
      <c r="D41" s="3" t="s">
        <v>9</v>
      </c>
      <c r="E41" s="3" t="s">
        <v>23</v>
      </c>
    </row>
    <row r="42" spans="1:5" x14ac:dyDescent="0.45">
      <c r="A42" s="3" t="s">
        <v>88</v>
      </c>
      <c r="B42" s="3" t="s">
        <v>14</v>
      </c>
      <c r="C42" s="2" t="s">
        <v>223</v>
      </c>
      <c r="D42" s="3" t="s">
        <v>9</v>
      </c>
      <c r="E42" s="3" t="s">
        <v>23</v>
      </c>
    </row>
    <row r="43" spans="1:5" x14ac:dyDescent="0.45">
      <c r="A43" s="3" t="s">
        <v>89</v>
      </c>
      <c r="B43" s="3" t="s">
        <v>14</v>
      </c>
      <c r="C43" s="2" t="s">
        <v>226</v>
      </c>
      <c r="D43" s="3" t="s">
        <v>9</v>
      </c>
      <c r="E43" s="3" t="s">
        <v>23</v>
      </c>
    </row>
    <row r="44" spans="1:5" x14ac:dyDescent="0.45">
      <c r="A44" s="3" t="s">
        <v>90</v>
      </c>
      <c r="B44" s="3" t="s">
        <v>14</v>
      </c>
      <c r="C44" s="2" t="s">
        <v>521</v>
      </c>
      <c r="D44" s="3" t="s">
        <v>9</v>
      </c>
      <c r="E44" s="3" t="s">
        <v>23</v>
      </c>
    </row>
    <row r="45" spans="1:5" x14ac:dyDescent="0.45">
      <c r="A45" s="3" t="s">
        <v>91</v>
      </c>
      <c r="B45" s="3" t="s">
        <v>14</v>
      </c>
      <c r="C45" s="2" t="s">
        <v>522</v>
      </c>
      <c r="D45" s="3" t="s">
        <v>9</v>
      </c>
      <c r="E45" s="3" t="s">
        <v>23</v>
      </c>
    </row>
    <row r="46" spans="1:5" x14ac:dyDescent="0.45">
      <c r="A46" s="3" t="s">
        <v>92</v>
      </c>
      <c r="B46" s="3" t="s">
        <v>14</v>
      </c>
      <c r="C46" s="2" t="s">
        <v>523</v>
      </c>
      <c r="D46" s="3" t="s">
        <v>9</v>
      </c>
      <c r="E46" s="3" t="s">
        <v>23</v>
      </c>
    </row>
    <row r="47" spans="1:5" x14ac:dyDescent="0.45">
      <c r="A47" s="3" t="s">
        <v>93</v>
      </c>
      <c r="B47" s="3" t="s">
        <v>14</v>
      </c>
      <c r="C47" s="2" t="s">
        <v>524</v>
      </c>
      <c r="D47" s="3" t="s">
        <v>9</v>
      </c>
      <c r="E47" s="3" t="s">
        <v>23</v>
      </c>
    </row>
    <row r="48" spans="1:5" x14ac:dyDescent="0.45">
      <c r="A48" s="3" t="s">
        <v>94</v>
      </c>
      <c r="B48" s="3" t="s">
        <v>14</v>
      </c>
      <c r="C48" s="2" t="s">
        <v>531</v>
      </c>
      <c r="D48" s="3" t="s">
        <v>9</v>
      </c>
      <c r="E48" s="3" t="s">
        <v>23</v>
      </c>
    </row>
    <row r="49" spans="1:5" x14ac:dyDescent="0.45">
      <c r="A49" s="3" t="s">
        <v>95</v>
      </c>
      <c r="B49" s="3" t="s">
        <v>14</v>
      </c>
      <c r="C49" s="2" t="s">
        <v>518</v>
      </c>
      <c r="D49" s="3" t="s">
        <v>9</v>
      </c>
      <c r="E49" s="3" t="s">
        <v>23</v>
      </c>
    </row>
  </sheetData>
  <sortState xmlns:xlrd2="http://schemas.microsoft.com/office/spreadsheetml/2017/richdata2" ref="B2:D41">
    <sortCondition ref="B2:B41"/>
    <sortCondition ref="C2:C41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75F9-B6DB-45AB-A629-9C23985C2BD9}">
  <dimension ref="A1:E67"/>
  <sheetViews>
    <sheetView workbookViewId="0">
      <selection activeCell="A2" sqref="A2"/>
    </sheetView>
  </sheetViews>
  <sheetFormatPr defaultRowHeight="14.25" x14ac:dyDescent="0.45"/>
  <cols>
    <col min="1" max="1" width="10.1328125" bestFit="1" customWidth="1"/>
    <col min="2" max="2" width="8.46484375" bestFit="1" customWidth="1"/>
    <col min="3" max="3" width="6.6640625" style="1" bestFit="1" customWidth="1"/>
    <col min="4" max="4" width="5.19921875" bestFit="1" customWidth="1"/>
    <col min="5" max="5" width="10.46484375" bestFit="1" customWidth="1"/>
    <col min="6" max="6" width="9.46484375" bestFit="1" customWidth="1"/>
  </cols>
  <sheetData>
    <row r="1" spans="1:5" x14ac:dyDescent="0.45">
      <c r="A1" t="s">
        <v>36</v>
      </c>
      <c r="B1" t="s">
        <v>0</v>
      </c>
      <c r="C1" s="1" t="s">
        <v>1</v>
      </c>
      <c r="D1" t="s">
        <v>37</v>
      </c>
      <c r="E1" t="s">
        <v>181</v>
      </c>
    </row>
    <row r="2" spans="1:5" x14ac:dyDescent="0.45">
      <c r="A2" t="s">
        <v>96</v>
      </c>
      <c r="B2" t="s">
        <v>12</v>
      </c>
      <c r="C2" s="1" t="s">
        <v>538</v>
      </c>
      <c r="D2" t="s">
        <v>25</v>
      </c>
      <c r="E2" t="s">
        <v>24</v>
      </c>
    </row>
    <row r="3" spans="1:5" x14ac:dyDescent="0.45">
      <c r="A3" t="s">
        <v>97</v>
      </c>
      <c r="B3" t="s">
        <v>12</v>
      </c>
      <c r="C3" s="1" t="s">
        <v>539</v>
      </c>
      <c r="D3" t="s">
        <v>25</v>
      </c>
      <c r="E3" t="s">
        <v>24</v>
      </c>
    </row>
    <row r="4" spans="1:5" x14ac:dyDescent="0.45">
      <c r="A4" t="s">
        <v>98</v>
      </c>
      <c r="B4" t="s">
        <v>12</v>
      </c>
      <c r="C4" s="1" t="s">
        <v>540</v>
      </c>
      <c r="D4" t="s">
        <v>25</v>
      </c>
      <c r="E4" t="s">
        <v>24</v>
      </c>
    </row>
    <row r="5" spans="1:5" x14ac:dyDescent="0.45">
      <c r="A5" t="s">
        <v>99</v>
      </c>
      <c r="B5" t="s">
        <v>12</v>
      </c>
      <c r="C5" s="1" t="s">
        <v>541</v>
      </c>
      <c r="D5" t="s">
        <v>25</v>
      </c>
      <c r="E5" t="s">
        <v>24</v>
      </c>
    </row>
    <row r="6" spans="1:5" x14ac:dyDescent="0.45">
      <c r="A6" t="s">
        <v>100</v>
      </c>
      <c r="B6" t="s">
        <v>12</v>
      </c>
      <c r="C6" s="1" t="s">
        <v>542</v>
      </c>
      <c r="D6" t="s">
        <v>25</v>
      </c>
      <c r="E6" t="s">
        <v>24</v>
      </c>
    </row>
    <row r="7" spans="1:5" x14ac:dyDescent="0.45">
      <c r="A7" t="s">
        <v>101</v>
      </c>
      <c r="B7" t="s">
        <v>12</v>
      </c>
      <c r="C7" s="1" t="s">
        <v>543</v>
      </c>
      <c r="D7" t="s">
        <v>25</v>
      </c>
      <c r="E7" t="s">
        <v>24</v>
      </c>
    </row>
    <row r="8" spans="1:5" x14ac:dyDescent="0.45">
      <c r="A8" t="s">
        <v>102</v>
      </c>
      <c r="B8" t="s">
        <v>12</v>
      </c>
      <c r="C8" s="1" t="s">
        <v>544</v>
      </c>
      <c r="D8" t="s">
        <v>25</v>
      </c>
      <c r="E8" t="s">
        <v>24</v>
      </c>
    </row>
    <row r="9" spans="1:5" x14ac:dyDescent="0.45">
      <c r="A9" t="s">
        <v>103</v>
      </c>
      <c r="B9" t="s">
        <v>12</v>
      </c>
      <c r="C9" s="1" t="s">
        <v>204</v>
      </c>
      <c r="D9" t="s">
        <v>25</v>
      </c>
      <c r="E9" t="s">
        <v>24</v>
      </c>
    </row>
    <row r="10" spans="1:5" x14ac:dyDescent="0.45">
      <c r="A10" t="s">
        <v>104</v>
      </c>
      <c r="B10" t="s">
        <v>12</v>
      </c>
      <c r="C10" s="1" t="s">
        <v>545</v>
      </c>
      <c r="D10" t="s">
        <v>25</v>
      </c>
      <c r="E10" t="s">
        <v>24</v>
      </c>
    </row>
    <row r="11" spans="1:5" x14ac:dyDescent="0.45">
      <c r="A11" t="s">
        <v>79</v>
      </c>
      <c r="B11" t="s">
        <v>8</v>
      </c>
      <c r="C11" s="1" t="s">
        <v>519</v>
      </c>
      <c r="D11" t="s">
        <v>26</v>
      </c>
      <c r="E11" t="s">
        <v>182</v>
      </c>
    </row>
    <row r="12" spans="1:5" x14ac:dyDescent="0.45">
      <c r="A12" t="s">
        <v>79</v>
      </c>
      <c r="B12" t="s">
        <v>8</v>
      </c>
      <c r="C12" s="1" t="s">
        <v>519</v>
      </c>
      <c r="D12" t="s">
        <v>25</v>
      </c>
      <c r="E12" t="s">
        <v>24</v>
      </c>
    </row>
    <row r="13" spans="1:5" x14ac:dyDescent="0.45">
      <c r="A13" t="s">
        <v>80</v>
      </c>
      <c r="B13" t="s">
        <v>8</v>
      </c>
      <c r="C13" s="1" t="s">
        <v>209</v>
      </c>
      <c r="D13" t="s">
        <v>26</v>
      </c>
      <c r="E13" t="s">
        <v>182</v>
      </c>
    </row>
    <row r="14" spans="1:5" x14ac:dyDescent="0.45">
      <c r="A14" t="s">
        <v>80</v>
      </c>
      <c r="B14" t="s">
        <v>8</v>
      </c>
      <c r="C14" s="1" t="s">
        <v>209</v>
      </c>
      <c r="D14" t="s">
        <v>25</v>
      </c>
      <c r="E14" t="s">
        <v>24</v>
      </c>
    </row>
    <row r="15" spans="1:5" x14ac:dyDescent="0.45">
      <c r="A15" t="s">
        <v>81</v>
      </c>
      <c r="B15" t="s">
        <v>8</v>
      </c>
      <c r="C15" s="1" t="s">
        <v>520</v>
      </c>
      <c r="D15" t="s">
        <v>26</v>
      </c>
      <c r="E15" t="s">
        <v>182</v>
      </c>
    </row>
    <row r="16" spans="1:5" x14ac:dyDescent="0.45">
      <c r="A16" t="s">
        <v>81</v>
      </c>
      <c r="B16" t="s">
        <v>8</v>
      </c>
      <c r="C16" s="1" t="s">
        <v>520</v>
      </c>
      <c r="D16" t="s">
        <v>25</v>
      </c>
      <c r="E16" t="s">
        <v>24</v>
      </c>
    </row>
    <row r="17" spans="1:5" x14ac:dyDescent="0.45">
      <c r="A17" t="s">
        <v>82</v>
      </c>
      <c r="B17" t="s">
        <v>8</v>
      </c>
      <c r="C17" s="1" t="s">
        <v>216</v>
      </c>
      <c r="D17" t="s">
        <v>26</v>
      </c>
      <c r="E17" t="s">
        <v>182</v>
      </c>
    </row>
    <row r="18" spans="1:5" x14ac:dyDescent="0.45">
      <c r="A18" t="s">
        <v>82</v>
      </c>
      <c r="B18" t="s">
        <v>8</v>
      </c>
      <c r="C18" s="1" t="s">
        <v>216</v>
      </c>
      <c r="D18" t="s">
        <v>25</v>
      </c>
      <c r="E18" t="s">
        <v>24</v>
      </c>
    </row>
    <row r="19" spans="1:5" x14ac:dyDescent="0.45">
      <c r="A19" t="s">
        <v>83</v>
      </c>
      <c r="B19" t="s">
        <v>8</v>
      </c>
      <c r="C19" s="1" t="s">
        <v>223</v>
      </c>
      <c r="D19" t="s">
        <v>26</v>
      </c>
      <c r="E19" t="s">
        <v>182</v>
      </c>
    </row>
    <row r="20" spans="1:5" x14ac:dyDescent="0.45">
      <c r="A20" t="s">
        <v>83</v>
      </c>
      <c r="B20" t="s">
        <v>8</v>
      </c>
      <c r="C20" s="1" t="s">
        <v>223</v>
      </c>
      <c r="D20" t="s">
        <v>25</v>
      </c>
      <c r="E20" t="s">
        <v>24</v>
      </c>
    </row>
    <row r="21" spans="1:5" x14ac:dyDescent="0.45">
      <c r="A21" t="s">
        <v>74</v>
      </c>
      <c r="B21" t="s">
        <v>13</v>
      </c>
      <c r="C21" s="1" t="s">
        <v>525</v>
      </c>
      <c r="D21" t="s">
        <v>26</v>
      </c>
      <c r="E21" t="s">
        <v>182</v>
      </c>
    </row>
    <row r="22" spans="1:5" x14ac:dyDescent="0.45">
      <c r="A22" t="s">
        <v>74</v>
      </c>
      <c r="B22" t="s">
        <v>13</v>
      </c>
      <c r="C22" s="1" t="s">
        <v>525</v>
      </c>
      <c r="D22" t="s">
        <v>25</v>
      </c>
      <c r="E22" t="s">
        <v>24</v>
      </c>
    </row>
    <row r="23" spans="1:5" x14ac:dyDescent="0.45">
      <c r="A23" t="s">
        <v>75</v>
      </c>
      <c r="B23" t="s">
        <v>13</v>
      </c>
      <c r="C23" s="1" t="s">
        <v>233</v>
      </c>
      <c r="D23" t="s">
        <v>26</v>
      </c>
      <c r="E23" t="s">
        <v>182</v>
      </c>
    </row>
    <row r="24" spans="1:5" x14ac:dyDescent="0.45">
      <c r="A24" t="s">
        <v>75</v>
      </c>
      <c r="B24" t="s">
        <v>13</v>
      </c>
      <c r="C24" s="1" t="s">
        <v>233</v>
      </c>
      <c r="D24" t="s">
        <v>25</v>
      </c>
      <c r="E24" t="s">
        <v>24</v>
      </c>
    </row>
    <row r="25" spans="1:5" x14ac:dyDescent="0.45">
      <c r="A25" t="s">
        <v>75</v>
      </c>
      <c r="B25" t="s">
        <v>13</v>
      </c>
      <c r="C25" s="1" t="s">
        <v>233</v>
      </c>
      <c r="D25" t="s">
        <v>27</v>
      </c>
      <c r="E25" t="s">
        <v>183</v>
      </c>
    </row>
    <row r="26" spans="1:5" x14ac:dyDescent="0.45">
      <c r="A26" t="s">
        <v>76</v>
      </c>
      <c r="B26" t="s">
        <v>13</v>
      </c>
      <c r="C26" s="1" t="s">
        <v>243</v>
      </c>
      <c r="D26" t="s">
        <v>26</v>
      </c>
      <c r="E26" t="s">
        <v>182</v>
      </c>
    </row>
    <row r="27" spans="1:5" x14ac:dyDescent="0.45">
      <c r="A27" t="s">
        <v>76</v>
      </c>
      <c r="B27" t="s">
        <v>13</v>
      </c>
      <c r="C27" s="1" t="s">
        <v>243</v>
      </c>
      <c r="D27" t="s">
        <v>25</v>
      </c>
      <c r="E27" t="s">
        <v>24</v>
      </c>
    </row>
    <row r="28" spans="1:5" x14ac:dyDescent="0.45">
      <c r="A28" t="s">
        <v>76</v>
      </c>
      <c r="B28" t="s">
        <v>13</v>
      </c>
      <c r="C28" s="1" t="s">
        <v>243</v>
      </c>
      <c r="D28" t="s">
        <v>27</v>
      </c>
      <c r="E28" t="s">
        <v>183</v>
      </c>
    </row>
    <row r="29" spans="1:5" x14ac:dyDescent="0.45">
      <c r="A29" t="s">
        <v>77</v>
      </c>
      <c r="B29" t="s">
        <v>13</v>
      </c>
      <c r="C29" s="1" t="s">
        <v>528</v>
      </c>
      <c r="D29" t="s">
        <v>26</v>
      </c>
      <c r="E29" t="s">
        <v>182</v>
      </c>
    </row>
    <row r="30" spans="1:5" x14ac:dyDescent="0.45">
      <c r="A30" t="s">
        <v>77</v>
      </c>
      <c r="B30" t="s">
        <v>13</v>
      </c>
      <c r="C30" s="1" t="s">
        <v>528</v>
      </c>
      <c r="D30" t="s">
        <v>25</v>
      </c>
      <c r="E30" t="s">
        <v>24</v>
      </c>
    </row>
    <row r="31" spans="1:5" x14ac:dyDescent="0.45">
      <c r="A31" t="s">
        <v>77</v>
      </c>
      <c r="B31" t="s">
        <v>13</v>
      </c>
      <c r="C31" s="1" t="s">
        <v>528</v>
      </c>
      <c r="D31" t="s">
        <v>27</v>
      </c>
      <c r="E31" t="s">
        <v>183</v>
      </c>
    </row>
    <row r="32" spans="1:5" x14ac:dyDescent="0.45">
      <c r="A32" t="s">
        <v>78</v>
      </c>
      <c r="B32" t="s">
        <v>13</v>
      </c>
      <c r="C32" s="1" t="s">
        <v>529</v>
      </c>
      <c r="D32" t="s">
        <v>26</v>
      </c>
      <c r="E32" t="s">
        <v>182</v>
      </c>
    </row>
    <row r="33" spans="1:5" x14ac:dyDescent="0.45">
      <c r="A33" t="s">
        <v>78</v>
      </c>
      <c r="B33" t="s">
        <v>13</v>
      </c>
      <c r="C33" s="1" t="s">
        <v>529</v>
      </c>
      <c r="D33" t="s">
        <v>25</v>
      </c>
      <c r="E33" t="s">
        <v>24</v>
      </c>
    </row>
    <row r="34" spans="1:5" x14ac:dyDescent="0.45">
      <c r="A34" t="s">
        <v>78</v>
      </c>
      <c r="B34" t="s">
        <v>13</v>
      </c>
      <c r="C34" s="1" t="s">
        <v>529</v>
      </c>
      <c r="D34" t="s">
        <v>27</v>
      </c>
      <c r="E34" t="s">
        <v>183</v>
      </c>
    </row>
    <row r="35" spans="1:5" x14ac:dyDescent="0.45">
      <c r="A35" t="s">
        <v>84</v>
      </c>
      <c r="B35" t="s">
        <v>14</v>
      </c>
      <c r="C35" s="1" t="s">
        <v>519</v>
      </c>
      <c r="D35" t="s">
        <v>26</v>
      </c>
      <c r="E35" t="s">
        <v>182</v>
      </c>
    </row>
    <row r="36" spans="1:5" x14ac:dyDescent="0.45">
      <c r="A36" t="s">
        <v>84</v>
      </c>
      <c r="B36" t="s">
        <v>14</v>
      </c>
      <c r="C36" s="1" t="s">
        <v>519</v>
      </c>
      <c r="D36" t="s">
        <v>25</v>
      </c>
      <c r="E36" t="s">
        <v>24</v>
      </c>
    </row>
    <row r="37" spans="1:5" x14ac:dyDescent="0.45">
      <c r="A37" t="s">
        <v>85</v>
      </c>
      <c r="B37" t="s">
        <v>14</v>
      </c>
      <c r="C37" s="1" t="s">
        <v>209</v>
      </c>
      <c r="D37" t="s">
        <v>26</v>
      </c>
      <c r="E37" t="s">
        <v>182</v>
      </c>
    </row>
    <row r="38" spans="1:5" x14ac:dyDescent="0.45">
      <c r="A38" t="s">
        <v>85</v>
      </c>
      <c r="B38" t="s">
        <v>14</v>
      </c>
      <c r="C38" s="1" t="s">
        <v>209</v>
      </c>
      <c r="D38" t="s">
        <v>25</v>
      </c>
      <c r="E38" t="s">
        <v>24</v>
      </c>
    </row>
    <row r="39" spans="1:5" x14ac:dyDescent="0.45">
      <c r="A39" t="s">
        <v>86</v>
      </c>
      <c r="B39" t="s">
        <v>14</v>
      </c>
      <c r="C39" s="1" t="s">
        <v>520</v>
      </c>
      <c r="D39" t="s">
        <v>26</v>
      </c>
      <c r="E39" t="s">
        <v>182</v>
      </c>
    </row>
    <row r="40" spans="1:5" x14ac:dyDescent="0.45">
      <c r="A40" t="s">
        <v>86</v>
      </c>
      <c r="B40" t="s">
        <v>14</v>
      </c>
      <c r="C40" s="1" t="s">
        <v>520</v>
      </c>
      <c r="D40" t="s">
        <v>25</v>
      </c>
      <c r="E40" t="s">
        <v>24</v>
      </c>
    </row>
    <row r="41" spans="1:5" x14ac:dyDescent="0.45">
      <c r="A41" t="s">
        <v>87</v>
      </c>
      <c r="B41" t="s">
        <v>14</v>
      </c>
      <c r="C41" s="1" t="s">
        <v>216</v>
      </c>
      <c r="D41" t="s">
        <v>26</v>
      </c>
      <c r="E41" t="s">
        <v>182</v>
      </c>
    </row>
    <row r="42" spans="1:5" x14ac:dyDescent="0.45">
      <c r="A42" t="s">
        <v>87</v>
      </c>
      <c r="B42" t="s">
        <v>14</v>
      </c>
      <c r="C42" s="1" t="s">
        <v>216</v>
      </c>
      <c r="D42" t="s">
        <v>25</v>
      </c>
      <c r="E42" t="s">
        <v>24</v>
      </c>
    </row>
    <row r="43" spans="1:5" x14ac:dyDescent="0.45">
      <c r="A43" t="s">
        <v>88</v>
      </c>
      <c r="B43" t="s">
        <v>14</v>
      </c>
      <c r="C43" s="1" t="s">
        <v>223</v>
      </c>
      <c r="D43" t="s">
        <v>26</v>
      </c>
      <c r="E43" t="s">
        <v>182</v>
      </c>
    </row>
    <row r="44" spans="1:5" x14ac:dyDescent="0.45">
      <c r="A44" t="s">
        <v>88</v>
      </c>
      <c r="B44" t="s">
        <v>14</v>
      </c>
      <c r="C44" s="1" t="s">
        <v>223</v>
      </c>
      <c r="D44" t="s">
        <v>25</v>
      </c>
      <c r="E44" t="s">
        <v>24</v>
      </c>
    </row>
    <row r="45" spans="1:5" x14ac:dyDescent="0.45">
      <c r="A45" t="s">
        <v>89</v>
      </c>
      <c r="B45" t="s">
        <v>14</v>
      </c>
      <c r="C45" s="1" t="s">
        <v>226</v>
      </c>
      <c r="D45" t="s">
        <v>26</v>
      </c>
      <c r="E45" t="s">
        <v>182</v>
      </c>
    </row>
    <row r="46" spans="1:5" x14ac:dyDescent="0.45">
      <c r="A46" t="s">
        <v>89</v>
      </c>
      <c r="B46" t="s">
        <v>14</v>
      </c>
      <c r="C46" s="1" t="s">
        <v>226</v>
      </c>
      <c r="D46" t="s">
        <v>25</v>
      </c>
      <c r="E46" t="s">
        <v>24</v>
      </c>
    </row>
    <row r="47" spans="1:5" x14ac:dyDescent="0.45">
      <c r="A47" t="s">
        <v>90</v>
      </c>
      <c r="B47" t="s">
        <v>14</v>
      </c>
      <c r="C47" s="1" t="s">
        <v>521</v>
      </c>
      <c r="D47" t="s">
        <v>26</v>
      </c>
      <c r="E47" t="s">
        <v>182</v>
      </c>
    </row>
    <row r="48" spans="1:5" x14ac:dyDescent="0.45">
      <c r="A48" t="s">
        <v>90</v>
      </c>
      <c r="B48" t="s">
        <v>14</v>
      </c>
      <c r="C48" s="1" t="s">
        <v>521</v>
      </c>
      <c r="D48" t="s">
        <v>25</v>
      </c>
      <c r="E48" t="s">
        <v>24</v>
      </c>
    </row>
    <row r="49" spans="1:5" x14ac:dyDescent="0.45">
      <c r="A49" t="s">
        <v>91</v>
      </c>
      <c r="B49" t="s">
        <v>14</v>
      </c>
      <c r="C49" s="1" t="s">
        <v>522</v>
      </c>
      <c r="D49" t="s">
        <v>26</v>
      </c>
      <c r="E49" t="s">
        <v>182</v>
      </c>
    </row>
    <row r="50" spans="1:5" x14ac:dyDescent="0.45">
      <c r="A50" t="s">
        <v>91</v>
      </c>
      <c r="B50" t="s">
        <v>14</v>
      </c>
      <c r="C50" s="1" t="s">
        <v>522</v>
      </c>
      <c r="D50" t="s">
        <v>25</v>
      </c>
      <c r="E50" t="s">
        <v>24</v>
      </c>
    </row>
    <row r="51" spans="1:5" x14ac:dyDescent="0.45">
      <c r="A51" t="s">
        <v>92</v>
      </c>
      <c r="B51" t="s">
        <v>14</v>
      </c>
      <c r="C51" s="1" t="s">
        <v>523</v>
      </c>
      <c r="D51" t="s">
        <v>26</v>
      </c>
      <c r="E51" t="s">
        <v>182</v>
      </c>
    </row>
    <row r="52" spans="1:5" x14ac:dyDescent="0.45">
      <c r="A52" t="s">
        <v>92</v>
      </c>
      <c r="B52" t="s">
        <v>14</v>
      </c>
      <c r="C52" s="1" t="s">
        <v>523</v>
      </c>
      <c r="D52" t="s">
        <v>25</v>
      </c>
      <c r="E52" t="s">
        <v>24</v>
      </c>
    </row>
    <row r="53" spans="1:5" x14ac:dyDescent="0.45">
      <c r="A53" t="s">
        <v>93</v>
      </c>
      <c r="B53" t="s">
        <v>14</v>
      </c>
      <c r="C53" s="1" t="s">
        <v>524</v>
      </c>
      <c r="D53" t="s">
        <v>26</v>
      </c>
      <c r="E53" t="s">
        <v>182</v>
      </c>
    </row>
    <row r="54" spans="1:5" x14ac:dyDescent="0.45">
      <c r="A54" t="s">
        <v>93</v>
      </c>
      <c r="B54" t="s">
        <v>14</v>
      </c>
      <c r="C54" s="1" t="s">
        <v>524</v>
      </c>
      <c r="D54" t="s">
        <v>25</v>
      </c>
      <c r="E54" t="s">
        <v>24</v>
      </c>
    </row>
    <row r="55" spans="1:5" x14ac:dyDescent="0.45">
      <c r="A55" t="s">
        <v>94</v>
      </c>
      <c r="B55" t="s">
        <v>14</v>
      </c>
      <c r="C55" s="1">
        <v>100</v>
      </c>
      <c r="D55" t="s">
        <v>26</v>
      </c>
      <c r="E55" t="s">
        <v>182</v>
      </c>
    </row>
    <row r="56" spans="1:5" x14ac:dyDescent="0.45">
      <c r="A56" t="s">
        <v>94</v>
      </c>
      <c r="B56" t="s">
        <v>14</v>
      </c>
      <c r="C56" s="1">
        <v>100</v>
      </c>
      <c r="D56" t="s">
        <v>25</v>
      </c>
      <c r="E56" t="s">
        <v>24</v>
      </c>
    </row>
    <row r="57" spans="1:5" x14ac:dyDescent="0.45">
      <c r="A57" t="s">
        <v>95</v>
      </c>
      <c r="B57" t="s">
        <v>14</v>
      </c>
      <c r="C57" s="1">
        <v>120</v>
      </c>
      <c r="D57" t="s">
        <v>26</v>
      </c>
      <c r="E57" t="s">
        <v>182</v>
      </c>
    </row>
    <row r="58" spans="1:5" x14ac:dyDescent="0.45">
      <c r="A58" t="s">
        <v>95</v>
      </c>
      <c r="B58" t="s">
        <v>14</v>
      </c>
      <c r="C58" s="1">
        <v>120</v>
      </c>
      <c r="D58" t="s">
        <v>25</v>
      </c>
      <c r="E58" t="s">
        <v>24</v>
      </c>
    </row>
    <row r="59" spans="1:5" x14ac:dyDescent="0.45">
      <c r="A59" t="s">
        <v>105</v>
      </c>
      <c r="B59" t="s">
        <v>34</v>
      </c>
      <c r="C59" s="1" t="s">
        <v>526</v>
      </c>
      <c r="D59" t="s">
        <v>25</v>
      </c>
      <c r="E59" t="s">
        <v>24</v>
      </c>
    </row>
    <row r="60" spans="1:5" x14ac:dyDescent="0.45">
      <c r="A60" t="s">
        <v>106</v>
      </c>
      <c r="B60" t="s">
        <v>34</v>
      </c>
      <c r="C60" s="1" t="s">
        <v>527</v>
      </c>
      <c r="D60" t="s">
        <v>25</v>
      </c>
      <c r="E60" t="s">
        <v>24</v>
      </c>
    </row>
    <row r="61" spans="1:5" x14ac:dyDescent="0.45">
      <c r="A61" t="s">
        <v>107</v>
      </c>
      <c r="B61" t="s">
        <v>34</v>
      </c>
      <c r="C61" s="1" t="s">
        <v>530</v>
      </c>
      <c r="D61" t="s">
        <v>25</v>
      </c>
      <c r="E61" t="s">
        <v>24</v>
      </c>
    </row>
    <row r="62" spans="1:5" x14ac:dyDescent="0.45">
      <c r="A62" t="s">
        <v>108</v>
      </c>
      <c r="B62" t="s">
        <v>34</v>
      </c>
      <c r="C62" s="1" t="s">
        <v>532</v>
      </c>
      <c r="D62" t="s">
        <v>25</v>
      </c>
      <c r="E62" t="s">
        <v>24</v>
      </c>
    </row>
    <row r="63" spans="1:5" x14ac:dyDescent="0.45">
      <c r="A63" t="s">
        <v>109</v>
      </c>
      <c r="B63" t="s">
        <v>34</v>
      </c>
      <c r="C63" s="1" t="s">
        <v>533</v>
      </c>
      <c r="D63" t="s">
        <v>25</v>
      </c>
      <c r="E63" t="s">
        <v>24</v>
      </c>
    </row>
    <row r="64" spans="1:5" x14ac:dyDescent="0.45">
      <c r="A64" t="s">
        <v>110</v>
      </c>
      <c r="B64" t="s">
        <v>34</v>
      </c>
      <c r="C64" s="1" t="s">
        <v>534</v>
      </c>
      <c r="D64" t="s">
        <v>25</v>
      </c>
      <c r="E64" t="s">
        <v>24</v>
      </c>
    </row>
    <row r="65" spans="1:5" x14ac:dyDescent="0.45">
      <c r="A65" t="s">
        <v>111</v>
      </c>
      <c r="B65" t="s">
        <v>34</v>
      </c>
      <c r="C65" s="1" t="s">
        <v>535</v>
      </c>
      <c r="D65" t="s">
        <v>25</v>
      </c>
      <c r="E65" t="s">
        <v>24</v>
      </c>
    </row>
    <row r="66" spans="1:5" x14ac:dyDescent="0.45">
      <c r="A66" t="s">
        <v>112</v>
      </c>
      <c r="B66" t="s">
        <v>34</v>
      </c>
      <c r="C66" s="1" t="s">
        <v>536</v>
      </c>
      <c r="D66" t="s">
        <v>25</v>
      </c>
      <c r="E66" t="s">
        <v>24</v>
      </c>
    </row>
    <row r="67" spans="1:5" x14ac:dyDescent="0.45">
      <c r="A67" t="s">
        <v>113</v>
      </c>
      <c r="B67" t="s">
        <v>34</v>
      </c>
      <c r="C67" s="1" t="s">
        <v>546</v>
      </c>
      <c r="D67" t="s">
        <v>25</v>
      </c>
      <c r="E67" t="s">
        <v>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948B-0DCC-48FE-BDBB-89B654511CAD}">
  <dimension ref="A1:E379"/>
  <sheetViews>
    <sheetView workbookViewId="0">
      <selection activeCell="A2" sqref="A2"/>
    </sheetView>
  </sheetViews>
  <sheetFormatPr defaultRowHeight="14.25" x14ac:dyDescent="0.45"/>
  <cols>
    <col min="1" max="1" width="9.796875" customWidth="1"/>
    <col min="2" max="2" width="8.19921875" customWidth="1"/>
    <col min="3" max="3" width="6.46484375" style="1" customWidth="1"/>
    <col min="4" max="4" width="8.19921875" style="1" customWidth="1"/>
    <col min="5" max="5" width="7.33203125" customWidth="1"/>
  </cols>
  <sheetData>
    <row r="1" spans="1:5" x14ac:dyDescent="0.45">
      <c r="A1" t="s">
        <v>36</v>
      </c>
      <c r="B1" t="s">
        <v>0</v>
      </c>
      <c r="C1" s="1" t="s">
        <v>1</v>
      </c>
      <c r="D1" s="1" t="s">
        <v>38</v>
      </c>
      <c r="E1" t="s">
        <v>4</v>
      </c>
    </row>
    <row r="2" spans="1:5" x14ac:dyDescent="0.45">
      <c r="A2" t="s">
        <v>74</v>
      </c>
      <c r="B2" t="s">
        <v>13</v>
      </c>
      <c r="C2" s="1" t="s">
        <v>525</v>
      </c>
      <c r="D2" s="1" t="s">
        <v>541</v>
      </c>
      <c r="E2" t="s">
        <v>184</v>
      </c>
    </row>
    <row r="3" spans="1:5" x14ac:dyDescent="0.45">
      <c r="A3" t="s">
        <v>74</v>
      </c>
      <c r="B3" t="s">
        <v>13</v>
      </c>
      <c r="C3" s="1" t="s">
        <v>525</v>
      </c>
      <c r="D3" s="1" t="s">
        <v>204</v>
      </c>
      <c r="E3" t="s">
        <v>28</v>
      </c>
    </row>
    <row r="4" spans="1:5" x14ac:dyDescent="0.45">
      <c r="A4" t="s">
        <v>74</v>
      </c>
      <c r="B4" t="s">
        <v>13</v>
      </c>
      <c r="C4" s="1" t="s">
        <v>525</v>
      </c>
      <c r="D4" s="1" t="s">
        <v>519</v>
      </c>
      <c r="E4" t="s">
        <v>185</v>
      </c>
    </row>
    <row r="5" spans="1:5" x14ac:dyDescent="0.45">
      <c r="A5" t="s">
        <v>74</v>
      </c>
      <c r="B5" t="s">
        <v>13</v>
      </c>
      <c r="C5" s="1" t="s">
        <v>525</v>
      </c>
      <c r="D5" s="1" t="s">
        <v>209</v>
      </c>
      <c r="E5" t="s">
        <v>186</v>
      </c>
    </row>
    <row r="6" spans="1:5" x14ac:dyDescent="0.45">
      <c r="A6" t="s">
        <v>74</v>
      </c>
      <c r="B6" t="s">
        <v>13</v>
      </c>
      <c r="C6" s="1" t="s">
        <v>525</v>
      </c>
      <c r="D6" s="1" t="s">
        <v>216</v>
      </c>
      <c r="E6" t="s">
        <v>187</v>
      </c>
    </row>
    <row r="7" spans="1:5" x14ac:dyDescent="0.45">
      <c r="A7" t="s">
        <v>74</v>
      </c>
      <c r="B7" t="s">
        <v>13</v>
      </c>
      <c r="C7" s="1" t="s">
        <v>525</v>
      </c>
      <c r="D7" s="1" t="s">
        <v>226</v>
      </c>
      <c r="E7" t="s">
        <v>188</v>
      </c>
    </row>
    <row r="8" spans="1:5" x14ac:dyDescent="0.45">
      <c r="A8" t="s">
        <v>74</v>
      </c>
      <c r="B8" t="s">
        <v>13</v>
      </c>
      <c r="C8" s="1" t="s">
        <v>525</v>
      </c>
      <c r="D8" s="1" t="s">
        <v>521</v>
      </c>
      <c r="E8" t="s">
        <v>189</v>
      </c>
    </row>
    <row r="9" spans="1:5" x14ac:dyDescent="0.45">
      <c r="A9" t="s">
        <v>74</v>
      </c>
      <c r="B9" t="s">
        <v>13</v>
      </c>
      <c r="C9" s="1" t="s">
        <v>525</v>
      </c>
      <c r="D9" s="1" t="s">
        <v>522</v>
      </c>
      <c r="E9" t="s">
        <v>190</v>
      </c>
    </row>
    <row r="10" spans="1:5" x14ac:dyDescent="0.45">
      <c r="A10" t="s">
        <v>75</v>
      </c>
      <c r="B10" t="s">
        <v>13</v>
      </c>
      <c r="C10" s="1" t="s">
        <v>233</v>
      </c>
      <c r="D10" s="1" t="s">
        <v>541</v>
      </c>
      <c r="E10" t="s">
        <v>184</v>
      </c>
    </row>
    <row r="11" spans="1:5" x14ac:dyDescent="0.45">
      <c r="A11" t="s">
        <v>75</v>
      </c>
      <c r="B11" t="s">
        <v>13</v>
      </c>
      <c r="C11" s="1" t="s">
        <v>233</v>
      </c>
      <c r="D11" s="1" t="s">
        <v>542</v>
      </c>
      <c r="E11" t="s">
        <v>191</v>
      </c>
    </row>
    <row r="12" spans="1:5" x14ac:dyDescent="0.45">
      <c r="A12" t="s">
        <v>75</v>
      </c>
      <c r="B12" t="s">
        <v>13</v>
      </c>
      <c r="C12" s="1" t="s">
        <v>233</v>
      </c>
      <c r="D12" s="1" t="s">
        <v>547</v>
      </c>
      <c r="E12" t="s">
        <v>192</v>
      </c>
    </row>
    <row r="13" spans="1:5" x14ac:dyDescent="0.45">
      <c r="A13" t="s">
        <v>75</v>
      </c>
      <c r="B13" t="s">
        <v>13</v>
      </c>
      <c r="C13" s="1" t="s">
        <v>233</v>
      </c>
      <c r="D13" s="1" t="s">
        <v>543</v>
      </c>
      <c r="E13" t="s">
        <v>193</v>
      </c>
    </row>
    <row r="14" spans="1:5" x14ac:dyDescent="0.45">
      <c r="A14" t="s">
        <v>75</v>
      </c>
      <c r="B14" t="s">
        <v>13</v>
      </c>
      <c r="C14" s="1" t="s">
        <v>233</v>
      </c>
      <c r="D14" s="1" t="s">
        <v>544</v>
      </c>
      <c r="E14" t="s">
        <v>194</v>
      </c>
    </row>
    <row r="15" spans="1:5" x14ac:dyDescent="0.45">
      <c r="A15" t="s">
        <v>75</v>
      </c>
      <c r="B15" t="s">
        <v>13</v>
      </c>
      <c r="C15" s="1" t="s">
        <v>233</v>
      </c>
      <c r="D15" s="1" t="s">
        <v>204</v>
      </c>
      <c r="E15" t="s">
        <v>28</v>
      </c>
    </row>
    <row r="16" spans="1:5" x14ac:dyDescent="0.45">
      <c r="A16" t="s">
        <v>75</v>
      </c>
      <c r="B16" t="s">
        <v>13</v>
      </c>
      <c r="C16" s="1" t="s">
        <v>233</v>
      </c>
      <c r="D16" s="1" t="s">
        <v>519</v>
      </c>
      <c r="E16" t="s">
        <v>185</v>
      </c>
    </row>
    <row r="17" spans="1:5" x14ac:dyDescent="0.45">
      <c r="A17" t="s">
        <v>75</v>
      </c>
      <c r="B17" t="s">
        <v>13</v>
      </c>
      <c r="C17" s="1" t="s">
        <v>233</v>
      </c>
      <c r="D17" s="1" t="s">
        <v>209</v>
      </c>
      <c r="E17" t="s">
        <v>186</v>
      </c>
    </row>
    <row r="18" spans="1:5" x14ac:dyDescent="0.45">
      <c r="A18" t="s">
        <v>75</v>
      </c>
      <c r="B18" t="s">
        <v>13</v>
      </c>
      <c r="C18" s="1" t="s">
        <v>233</v>
      </c>
      <c r="D18" s="1" t="s">
        <v>520</v>
      </c>
      <c r="E18" t="s">
        <v>195</v>
      </c>
    </row>
    <row r="19" spans="1:5" x14ac:dyDescent="0.45">
      <c r="A19" t="s">
        <v>75</v>
      </c>
      <c r="B19" t="s">
        <v>13</v>
      </c>
      <c r="C19" s="1" t="s">
        <v>233</v>
      </c>
      <c r="D19" s="1" t="s">
        <v>216</v>
      </c>
      <c r="E19" t="s">
        <v>187</v>
      </c>
    </row>
    <row r="20" spans="1:5" x14ac:dyDescent="0.45">
      <c r="A20" t="s">
        <v>75</v>
      </c>
      <c r="B20" t="s">
        <v>13</v>
      </c>
      <c r="C20" s="1" t="s">
        <v>233</v>
      </c>
      <c r="D20" s="1" t="s">
        <v>226</v>
      </c>
      <c r="E20" t="s">
        <v>188</v>
      </c>
    </row>
    <row r="21" spans="1:5" x14ac:dyDescent="0.45">
      <c r="A21" t="s">
        <v>75</v>
      </c>
      <c r="B21" t="s">
        <v>13</v>
      </c>
      <c r="C21" s="1" t="s">
        <v>233</v>
      </c>
      <c r="D21" s="1" t="s">
        <v>521</v>
      </c>
      <c r="E21" t="s">
        <v>189</v>
      </c>
    </row>
    <row r="22" spans="1:5" x14ac:dyDescent="0.45">
      <c r="A22" t="s">
        <v>75</v>
      </c>
      <c r="B22" t="s">
        <v>13</v>
      </c>
      <c r="C22" s="1" t="s">
        <v>233</v>
      </c>
      <c r="D22" s="1" t="s">
        <v>522</v>
      </c>
      <c r="E22" t="s">
        <v>190</v>
      </c>
    </row>
    <row r="23" spans="1:5" x14ac:dyDescent="0.45">
      <c r="A23" t="s">
        <v>76</v>
      </c>
      <c r="B23" t="s">
        <v>13</v>
      </c>
      <c r="C23" s="1" t="s">
        <v>243</v>
      </c>
      <c r="D23" s="1" t="s">
        <v>541</v>
      </c>
      <c r="E23" t="s">
        <v>184</v>
      </c>
    </row>
    <row r="24" spans="1:5" x14ac:dyDescent="0.45">
      <c r="A24" t="s">
        <v>76</v>
      </c>
      <c r="B24" t="s">
        <v>13</v>
      </c>
      <c r="C24" s="1" t="s">
        <v>243</v>
      </c>
      <c r="D24" s="1" t="s">
        <v>542</v>
      </c>
      <c r="E24" t="s">
        <v>191</v>
      </c>
    </row>
    <row r="25" spans="1:5" x14ac:dyDescent="0.45">
      <c r="A25" t="s">
        <v>76</v>
      </c>
      <c r="B25" t="s">
        <v>13</v>
      </c>
      <c r="C25" s="1" t="s">
        <v>243</v>
      </c>
      <c r="D25" s="1" t="s">
        <v>547</v>
      </c>
      <c r="E25" t="s">
        <v>192</v>
      </c>
    </row>
    <row r="26" spans="1:5" x14ac:dyDescent="0.45">
      <c r="A26" t="s">
        <v>76</v>
      </c>
      <c r="B26" t="s">
        <v>13</v>
      </c>
      <c r="C26" s="1" t="s">
        <v>243</v>
      </c>
      <c r="D26" s="1" t="s">
        <v>543</v>
      </c>
      <c r="E26" t="s">
        <v>193</v>
      </c>
    </row>
    <row r="27" spans="1:5" x14ac:dyDescent="0.45">
      <c r="A27" t="s">
        <v>76</v>
      </c>
      <c r="B27" t="s">
        <v>13</v>
      </c>
      <c r="C27" s="1" t="s">
        <v>243</v>
      </c>
      <c r="D27" s="1" t="s">
        <v>544</v>
      </c>
      <c r="E27" t="s">
        <v>194</v>
      </c>
    </row>
    <row r="28" spans="1:5" x14ac:dyDescent="0.45">
      <c r="A28" t="s">
        <v>76</v>
      </c>
      <c r="B28" t="s">
        <v>13</v>
      </c>
      <c r="C28" s="1" t="s">
        <v>243</v>
      </c>
      <c r="D28" s="1" t="s">
        <v>204</v>
      </c>
      <c r="E28" t="s">
        <v>28</v>
      </c>
    </row>
    <row r="29" spans="1:5" x14ac:dyDescent="0.45">
      <c r="A29" t="s">
        <v>76</v>
      </c>
      <c r="B29" t="s">
        <v>13</v>
      </c>
      <c r="C29" s="1" t="s">
        <v>243</v>
      </c>
      <c r="D29" s="1" t="s">
        <v>519</v>
      </c>
      <c r="E29" t="s">
        <v>185</v>
      </c>
    </row>
    <row r="30" spans="1:5" x14ac:dyDescent="0.45">
      <c r="A30" t="s">
        <v>76</v>
      </c>
      <c r="B30" t="s">
        <v>13</v>
      </c>
      <c r="C30" s="1" t="s">
        <v>243</v>
      </c>
      <c r="D30" s="1" t="s">
        <v>209</v>
      </c>
      <c r="E30" t="s">
        <v>186</v>
      </c>
    </row>
    <row r="31" spans="1:5" x14ac:dyDescent="0.45">
      <c r="A31" t="s">
        <v>76</v>
      </c>
      <c r="B31" t="s">
        <v>13</v>
      </c>
      <c r="C31" s="1" t="s">
        <v>243</v>
      </c>
      <c r="D31" s="1" t="s">
        <v>520</v>
      </c>
      <c r="E31" t="s">
        <v>195</v>
      </c>
    </row>
    <row r="32" spans="1:5" x14ac:dyDescent="0.45">
      <c r="A32" t="s">
        <v>76</v>
      </c>
      <c r="B32" t="s">
        <v>13</v>
      </c>
      <c r="C32" s="1" t="s">
        <v>243</v>
      </c>
      <c r="D32" s="1" t="s">
        <v>216</v>
      </c>
      <c r="E32" t="s">
        <v>187</v>
      </c>
    </row>
    <row r="33" spans="1:5" x14ac:dyDescent="0.45">
      <c r="A33" t="s">
        <v>76</v>
      </c>
      <c r="B33" t="s">
        <v>13</v>
      </c>
      <c r="C33" s="1" t="s">
        <v>243</v>
      </c>
      <c r="D33" s="1" t="s">
        <v>226</v>
      </c>
      <c r="E33" t="s">
        <v>188</v>
      </c>
    </row>
    <row r="34" spans="1:5" x14ac:dyDescent="0.45">
      <c r="A34" t="s">
        <v>76</v>
      </c>
      <c r="B34" t="s">
        <v>13</v>
      </c>
      <c r="C34" s="1" t="s">
        <v>243</v>
      </c>
      <c r="D34" s="1" t="s">
        <v>521</v>
      </c>
      <c r="E34" t="s">
        <v>189</v>
      </c>
    </row>
    <row r="35" spans="1:5" x14ac:dyDescent="0.45">
      <c r="A35" t="s">
        <v>76</v>
      </c>
      <c r="B35" t="s">
        <v>13</v>
      </c>
      <c r="C35" s="1" t="s">
        <v>243</v>
      </c>
      <c r="D35" s="1" t="s">
        <v>522</v>
      </c>
      <c r="E35" t="s">
        <v>190</v>
      </c>
    </row>
    <row r="36" spans="1:5" x14ac:dyDescent="0.45">
      <c r="A36" t="s">
        <v>77</v>
      </c>
      <c r="B36" t="s">
        <v>13</v>
      </c>
      <c r="C36" s="1" t="s">
        <v>528</v>
      </c>
      <c r="D36" s="1" t="s">
        <v>541</v>
      </c>
      <c r="E36" t="s">
        <v>184</v>
      </c>
    </row>
    <row r="37" spans="1:5" x14ac:dyDescent="0.45">
      <c r="A37" t="s">
        <v>77</v>
      </c>
      <c r="B37" t="s">
        <v>13</v>
      </c>
      <c r="C37" s="1" t="s">
        <v>528</v>
      </c>
      <c r="D37" s="1" t="s">
        <v>542</v>
      </c>
      <c r="E37" t="s">
        <v>191</v>
      </c>
    </row>
    <row r="38" spans="1:5" x14ac:dyDescent="0.45">
      <c r="A38" t="s">
        <v>77</v>
      </c>
      <c r="B38" t="s">
        <v>13</v>
      </c>
      <c r="C38" s="1" t="s">
        <v>528</v>
      </c>
      <c r="D38" s="1" t="s">
        <v>547</v>
      </c>
      <c r="E38" t="s">
        <v>192</v>
      </c>
    </row>
    <row r="39" spans="1:5" x14ac:dyDescent="0.45">
      <c r="A39" t="s">
        <v>77</v>
      </c>
      <c r="B39" t="s">
        <v>13</v>
      </c>
      <c r="C39" s="1" t="s">
        <v>528</v>
      </c>
      <c r="D39" s="1" t="s">
        <v>543</v>
      </c>
      <c r="E39" t="s">
        <v>193</v>
      </c>
    </row>
    <row r="40" spans="1:5" x14ac:dyDescent="0.45">
      <c r="A40" t="s">
        <v>77</v>
      </c>
      <c r="B40" t="s">
        <v>13</v>
      </c>
      <c r="C40" s="1" t="s">
        <v>528</v>
      </c>
      <c r="D40" s="1" t="s">
        <v>544</v>
      </c>
      <c r="E40" t="s">
        <v>194</v>
      </c>
    </row>
    <row r="41" spans="1:5" x14ac:dyDescent="0.45">
      <c r="A41" t="s">
        <v>77</v>
      </c>
      <c r="B41" t="s">
        <v>13</v>
      </c>
      <c r="C41" s="1" t="s">
        <v>528</v>
      </c>
      <c r="D41" s="1" t="s">
        <v>204</v>
      </c>
      <c r="E41" t="s">
        <v>28</v>
      </c>
    </row>
    <row r="42" spans="1:5" x14ac:dyDescent="0.45">
      <c r="A42" t="s">
        <v>77</v>
      </c>
      <c r="B42" t="s">
        <v>13</v>
      </c>
      <c r="C42" s="1" t="s">
        <v>528</v>
      </c>
      <c r="D42" s="1" t="s">
        <v>519</v>
      </c>
      <c r="E42" t="s">
        <v>185</v>
      </c>
    </row>
    <row r="43" spans="1:5" x14ac:dyDescent="0.45">
      <c r="A43" t="s">
        <v>77</v>
      </c>
      <c r="B43" t="s">
        <v>13</v>
      </c>
      <c r="C43" s="1" t="s">
        <v>528</v>
      </c>
      <c r="D43" s="1" t="s">
        <v>209</v>
      </c>
      <c r="E43" t="s">
        <v>186</v>
      </c>
    </row>
    <row r="44" spans="1:5" x14ac:dyDescent="0.45">
      <c r="A44" t="s">
        <v>77</v>
      </c>
      <c r="B44" t="s">
        <v>13</v>
      </c>
      <c r="C44" s="1" t="s">
        <v>528</v>
      </c>
      <c r="D44" s="1" t="s">
        <v>520</v>
      </c>
      <c r="E44" t="s">
        <v>195</v>
      </c>
    </row>
    <row r="45" spans="1:5" x14ac:dyDescent="0.45">
      <c r="A45" t="s">
        <v>77</v>
      </c>
      <c r="B45" t="s">
        <v>13</v>
      </c>
      <c r="C45" s="1" t="s">
        <v>528</v>
      </c>
      <c r="D45" s="1" t="s">
        <v>216</v>
      </c>
      <c r="E45" t="s">
        <v>187</v>
      </c>
    </row>
    <row r="46" spans="1:5" x14ac:dyDescent="0.45">
      <c r="A46" t="s">
        <v>77</v>
      </c>
      <c r="B46" t="s">
        <v>13</v>
      </c>
      <c r="C46" s="1" t="s">
        <v>528</v>
      </c>
      <c r="D46" s="1" t="s">
        <v>226</v>
      </c>
      <c r="E46" t="s">
        <v>188</v>
      </c>
    </row>
    <row r="47" spans="1:5" x14ac:dyDescent="0.45">
      <c r="A47" t="s">
        <v>77</v>
      </c>
      <c r="B47" t="s">
        <v>13</v>
      </c>
      <c r="C47" s="1" t="s">
        <v>528</v>
      </c>
      <c r="D47" s="1" t="s">
        <v>521</v>
      </c>
      <c r="E47" t="s">
        <v>189</v>
      </c>
    </row>
    <row r="48" spans="1:5" x14ac:dyDescent="0.45">
      <c r="A48" t="s">
        <v>77</v>
      </c>
      <c r="B48" t="s">
        <v>13</v>
      </c>
      <c r="C48" s="1" t="s">
        <v>528</v>
      </c>
      <c r="D48" s="1" t="s">
        <v>522</v>
      </c>
      <c r="E48" t="s">
        <v>190</v>
      </c>
    </row>
    <row r="49" spans="1:5" x14ac:dyDescent="0.45">
      <c r="A49" t="s">
        <v>78</v>
      </c>
      <c r="B49" t="s">
        <v>13</v>
      </c>
      <c r="C49" s="1" t="s">
        <v>529</v>
      </c>
      <c r="D49" s="1" t="s">
        <v>541</v>
      </c>
      <c r="E49" t="s">
        <v>184</v>
      </c>
    </row>
    <row r="50" spans="1:5" x14ac:dyDescent="0.45">
      <c r="A50" t="s">
        <v>78</v>
      </c>
      <c r="B50" t="s">
        <v>13</v>
      </c>
      <c r="C50" s="1" t="s">
        <v>529</v>
      </c>
      <c r="D50" s="1" t="s">
        <v>542</v>
      </c>
      <c r="E50" t="s">
        <v>191</v>
      </c>
    </row>
    <row r="51" spans="1:5" x14ac:dyDescent="0.45">
      <c r="A51" t="s">
        <v>78</v>
      </c>
      <c r="B51" t="s">
        <v>13</v>
      </c>
      <c r="C51" s="1" t="s">
        <v>529</v>
      </c>
      <c r="D51" s="1" t="s">
        <v>547</v>
      </c>
      <c r="E51" t="s">
        <v>192</v>
      </c>
    </row>
    <row r="52" spans="1:5" x14ac:dyDescent="0.45">
      <c r="A52" t="s">
        <v>78</v>
      </c>
      <c r="B52" t="s">
        <v>13</v>
      </c>
      <c r="C52" s="1" t="s">
        <v>529</v>
      </c>
      <c r="D52" s="1" t="s">
        <v>543</v>
      </c>
      <c r="E52" t="s">
        <v>193</v>
      </c>
    </row>
    <row r="53" spans="1:5" x14ac:dyDescent="0.45">
      <c r="A53" t="s">
        <v>78</v>
      </c>
      <c r="B53" t="s">
        <v>13</v>
      </c>
      <c r="C53" s="1" t="s">
        <v>529</v>
      </c>
      <c r="D53" s="1" t="s">
        <v>544</v>
      </c>
      <c r="E53" t="s">
        <v>194</v>
      </c>
    </row>
    <row r="54" spans="1:5" x14ac:dyDescent="0.45">
      <c r="A54" t="s">
        <v>78</v>
      </c>
      <c r="B54" t="s">
        <v>13</v>
      </c>
      <c r="C54" s="1" t="s">
        <v>529</v>
      </c>
      <c r="D54" s="1" t="s">
        <v>204</v>
      </c>
      <c r="E54" t="s">
        <v>28</v>
      </c>
    </row>
    <row r="55" spans="1:5" x14ac:dyDescent="0.45">
      <c r="A55" t="s">
        <v>78</v>
      </c>
      <c r="B55" t="s">
        <v>13</v>
      </c>
      <c r="C55" s="1" t="s">
        <v>529</v>
      </c>
      <c r="D55" s="1" t="s">
        <v>519</v>
      </c>
      <c r="E55" t="s">
        <v>185</v>
      </c>
    </row>
    <row r="56" spans="1:5" x14ac:dyDescent="0.45">
      <c r="A56" t="s">
        <v>78</v>
      </c>
      <c r="B56" t="s">
        <v>13</v>
      </c>
      <c r="C56" s="1" t="s">
        <v>529</v>
      </c>
      <c r="D56" s="1" t="s">
        <v>209</v>
      </c>
      <c r="E56" t="s">
        <v>186</v>
      </c>
    </row>
    <row r="57" spans="1:5" x14ac:dyDescent="0.45">
      <c r="A57" t="s">
        <v>78</v>
      </c>
      <c r="B57" t="s">
        <v>13</v>
      </c>
      <c r="C57" s="1" t="s">
        <v>529</v>
      </c>
      <c r="D57" s="1" t="s">
        <v>520</v>
      </c>
      <c r="E57" t="s">
        <v>195</v>
      </c>
    </row>
    <row r="58" spans="1:5" x14ac:dyDescent="0.45">
      <c r="A58" t="s">
        <v>78</v>
      </c>
      <c r="B58" t="s">
        <v>13</v>
      </c>
      <c r="C58" s="1" t="s">
        <v>529</v>
      </c>
      <c r="D58" s="1" t="s">
        <v>216</v>
      </c>
      <c r="E58" t="s">
        <v>187</v>
      </c>
    </row>
    <row r="59" spans="1:5" x14ac:dyDescent="0.45">
      <c r="A59" t="s">
        <v>78</v>
      </c>
      <c r="B59" t="s">
        <v>13</v>
      </c>
      <c r="C59" s="1" t="s">
        <v>529</v>
      </c>
      <c r="D59" s="1" t="s">
        <v>226</v>
      </c>
      <c r="E59" t="s">
        <v>188</v>
      </c>
    </row>
    <row r="60" spans="1:5" x14ac:dyDescent="0.45">
      <c r="A60" t="s">
        <v>78</v>
      </c>
      <c r="B60" t="s">
        <v>13</v>
      </c>
      <c r="C60" s="1" t="s">
        <v>529</v>
      </c>
      <c r="D60" s="1" t="s">
        <v>521</v>
      </c>
      <c r="E60" t="s">
        <v>189</v>
      </c>
    </row>
    <row r="61" spans="1:5" x14ac:dyDescent="0.45">
      <c r="A61" t="s">
        <v>78</v>
      </c>
      <c r="B61" t="s">
        <v>13</v>
      </c>
      <c r="C61" s="1" t="s">
        <v>529</v>
      </c>
      <c r="D61" s="1" t="s">
        <v>522</v>
      </c>
      <c r="E61" t="s">
        <v>190</v>
      </c>
    </row>
    <row r="62" spans="1:5" x14ac:dyDescent="0.45">
      <c r="A62" t="s">
        <v>79</v>
      </c>
      <c r="B62" t="s">
        <v>8</v>
      </c>
      <c r="C62" s="1" t="s">
        <v>519</v>
      </c>
      <c r="D62" s="1" t="s">
        <v>541</v>
      </c>
      <c r="E62" t="s">
        <v>184</v>
      </c>
    </row>
    <row r="63" spans="1:5" x14ac:dyDescent="0.45">
      <c r="A63" t="s">
        <v>79</v>
      </c>
      <c r="B63" t="s">
        <v>8</v>
      </c>
      <c r="C63" s="1" t="s">
        <v>519</v>
      </c>
      <c r="D63" s="1" t="s">
        <v>204</v>
      </c>
      <c r="E63" t="s">
        <v>28</v>
      </c>
    </row>
    <row r="64" spans="1:5" x14ac:dyDescent="0.45">
      <c r="A64" t="s">
        <v>79</v>
      </c>
      <c r="B64" t="s">
        <v>8</v>
      </c>
      <c r="C64" s="1" t="s">
        <v>519</v>
      </c>
      <c r="D64" s="1" t="s">
        <v>519</v>
      </c>
      <c r="E64" t="s">
        <v>185</v>
      </c>
    </row>
    <row r="65" spans="1:5" x14ac:dyDescent="0.45">
      <c r="A65" t="s">
        <v>79</v>
      </c>
      <c r="B65" t="s">
        <v>8</v>
      </c>
      <c r="C65" s="1" t="s">
        <v>519</v>
      </c>
      <c r="D65" s="1" t="s">
        <v>209</v>
      </c>
      <c r="E65" t="s">
        <v>186</v>
      </c>
    </row>
    <row r="66" spans="1:5" x14ac:dyDescent="0.45">
      <c r="A66" t="s">
        <v>79</v>
      </c>
      <c r="B66" t="s">
        <v>8</v>
      </c>
      <c r="C66" s="1" t="s">
        <v>519</v>
      </c>
      <c r="D66" s="1" t="s">
        <v>216</v>
      </c>
      <c r="E66" t="s">
        <v>187</v>
      </c>
    </row>
    <row r="67" spans="1:5" x14ac:dyDescent="0.45">
      <c r="A67" t="s">
        <v>79</v>
      </c>
      <c r="B67" t="s">
        <v>8</v>
      </c>
      <c r="C67" s="1" t="s">
        <v>519</v>
      </c>
      <c r="D67" s="1" t="s">
        <v>226</v>
      </c>
      <c r="E67" t="s">
        <v>188</v>
      </c>
    </row>
    <row r="68" spans="1:5" x14ac:dyDescent="0.45">
      <c r="A68" t="s">
        <v>79</v>
      </c>
      <c r="B68" t="s">
        <v>8</v>
      </c>
      <c r="C68" s="1" t="s">
        <v>519</v>
      </c>
      <c r="D68" s="1" t="s">
        <v>521</v>
      </c>
      <c r="E68" t="s">
        <v>189</v>
      </c>
    </row>
    <row r="69" spans="1:5" x14ac:dyDescent="0.45">
      <c r="A69" t="s">
        <v>79</v>
      </c>
      <c r="B69" t="s">
        <v>8</v>
      </c>
      <c r="C69" s="1" t="s">
        <v>519</v>
      </c>
      <c r="D69" s="1" t="s">
        <v>522</v>
      </c>
      <c r="E69" t="s">
        <v>190</v>
      </c>
    </row>
    <row r="70" spans="1:5" x14ac:dyDescent="0.45">
      <c r="A70" t="s">
        <v>80</v>
      </c>
      <c r="B70" t="s">
        <v>8</v>
      </c>
      <c r="C70" s="1" t="s">
        <v>209</v>
      </c>
      <c r="D70" s="1" t="s">
        <v>541</v>
      </c>
      <c r="E70" t="s">
        <v>184</v>
      </c>
    </row>
    <row r="71" spans="1:5" x14ac:dyDescent="0.45">
      <c r="A71" t="s">
        <v>80</v>
      </c>
      <c r="B71" t="s">
        <v>8</v>
      </c>
      <c r="C71" s="1" t="s">
        <v>209</v>
      </c>
      <c r="D71" s="1" t="s">
        <v>542</v>
      </c>
      <c r="E71" t="s">
        <v>191</v>
      </c>
    </row>
    <row r="72" spans="1:5" x14ac:dyDescent="0.45">
      <c r="A72" t="s">
        <v>80</v>
      </c>
      <c r="B72" t="s">
        <v>8</v>
      </c>
      <c r="C72" s="1" t="s">
        <v>209</v>
      </c>
      <c r="D72" s="1" t="s">
        <v>547</v>
      </c>
      <c r="E72" t="s">
        <v>192</v>
      </c>
    </row>
    <row r="73" spans="1:5" x14ac:dyDescent="0.45">
      <c r="A73" t="s">
        <v>80</v>
      </c>
      <c r="B73" t="s">
        <v>8</v>
      </c>
      <c r="C73" s="1" t="s">
        <v>209</v>
      </c>
      <c r="D73" s="1" t="s">
        <v>543</v>
      </c>
      <c r="E73" t="s">
        <v>193</v>
      </c>
    </row>
    <row r="74" spans="1:5" x14ac:dyDescent="0.45">
      <c r="A74" t="s">
        <v>80</v>
      </c>
      <c r="B74" t="s">
        <v>8</v>
      </c>
      <c r="C74" s="1" t="s">
        <v>209</v>
      </c>
      <c r="D74" s="1" t="s">
        <v>544</v>
      </c>
      <c r="E74" t="s">
        <v>194</v>
      </c>
    </row>
    <row r="75" spans="1:5" x14ac:dyDescent="0.45">
      <c r="A75" t="s">
        <v>80</v>
      </c>
      <c r="B75" t="s">
        <v>8</v>
      </c>
      <c r="C75" s="1" t="s">
        <v>209</v>
      </c>
      <c r="D75" s="1" t="s">
        <v>204</v>
      </c>
      <c r="E75" t="s">
        <v>28</v>
      </c>
    </row>
    <row r="76" spans="1:5" x14ac:dyDescent="0.45">
      <c r="A76" t="s">
        <v>80</v>
      </c>
      <c r="B76" t="s">
        <v>8</v>
      </c>
      <c r="C76" s="1" t="s">
        <v>209</v>
      </c>
      <c r="D76" s="1" t="s">
        <v>519</v>
      </c>
      <c r="E76" t="s">
        <v>185</v>
      </c>
    </row>
    <row r="77" spans="1:5" x14ac:dyDescent="0.45">
      <c r="A77" t="s">
        <v>80</v>
      </c>
      <c r="B77" t="s">
        <v>8</v>
      </c>
      <c r="C77" s="1" t="s">
        <v>209</v>
      </c>
      <c r="D77" s="1" t="s">
        <v>209</v>
      </c>
      <c r="E77" t="s">
        <v>186</v>
      </c>
    </row>
    <row r="78" spans="1:5" x14ac:dyDescent="0.45">
      <c r="A78" t="s">
        <v>80</v>
      </c>
      <c r="B78" t="s">
        <v>8</v>
      </c>
      <c r="C78" s="1" t="s">
        <v>209</v>
      </c>
      <c r="D78" s="1" t="s">
        <v>520</v>
      </c>
      <c r="E78" t="s">
        <v>195</v>
      </c>
    </row>
    <row r="79" spans="1:5" x14ac:dyDescent="0.45">
      <c r="A79" t="s">
        <v>80</v>
      </c>
      <c r="B79" t="s">
        <v>8</v>
      </c>
      <c r="C79" s="1" t="s">
        <v>209</v>
      </c>
      <c r="D79" s="1" t="s">
        <v>216</v>
      </c>
      <c r="E79" t="s">
        <v>187</v>
      </c>
    </row>
    <row r="80" spans="1:5" x14ac:dyDescent="0.45">
      <c r="A80" t="s">
        <v>80</v>
      </c>
      <c r="B80" t="s">
        <v>8</v>
      </c>
      <c r="C80" s="1" t="s">
        <v>209</v>
      </c>
      <c r="D80" s="1" t="s">
        <v>226</v>
      </c>
      <c r="E80" t="s">
        <v>188</v>
      </c>
    </row>
    <row r="81" spans="1:5" x14ac:dyDescent="0.45">
      <c r="A81" t="s">
        <v>80</v>
      </c>
      <c r="B81" t="s">
        <v>8</v>
      </c>
      <c r="C81" s="1" t="s">
        <v>209</v>
      </c>
      <c r="D81" s="1" t="s">
        <v>521</v>
      </c>
      <c r="E81" t="s">
        <v>189</v>
      </c>
    </row>
    <row r="82" spans="1:5" x14ac:dyDescent="0.45">
      <c r="A82" t="s">
        <v>80</v>
      </c>
      <c r="B82" t="s">
        <v>8</v>
      </c>
      <c r="C82" s="1" t="s">
        <v>209</v>
      </c>
      <c r="D82" s="1" t="s">
        <v>522</v>
      </c>
      <c r="E82" t="s">
        <v>190</v>
      </c>
    </row>
    <row r="83" spans="1:5" x14ac:dyDescent="0.45">
      <c r="A83" t="s">
        <v>81</v>
      </c>
      <c r="B83" t="s">
        <v>8</v>
      </c>
      <c r="C83" s="1" t="s">
        <v>520</v>
      </c>
      <c r="D83" s="1" t="s">
        <v>541</v>
      </c>
      <c r="E83" t="s">
        <v>184</v>
      </c>
    </row>
    <row r="84" spans="1:5" x14ac:dyDescent="0.45">
      <c r="A84" t="s">
        <v>81</v>
      </c>
      <c r="B84" t="s">
        <v>8</v>
      </c>
      <c r="C84" s="1" t="s">
        <v>520</v>
      </c>
      <c r="D84" s="1" t="s">
        <v>542</v>
      </c>
      <c r="E84" t="s">
        <v>191</v>
      </c>
    </row>
    <row r="85" spans="1:5" x14ac:dyDescent="0.45">
      <c r="A85" t="s">
        <v>81</v>
      </c>
      <c r="B85" t="s">
        <v>8</v>
      </c>
      <c r="C85" s="1" t="s">
        <v>520</v>
      </c>
      <c r="D85" s="1" t="s">
        <v>547</v>
      </c>
      <c r="E85" t="s">
        <v>192</v>
      </c>
    </row>
    <row r="86" spans="1:5" x14ac:dyDescent="0.45">
      <c r="A86" t="s">
        <v>81</v>
      </c>
      <c r="B86" t="s">
        <v>8</v>
      </c>
      <c r="C86" s="1" t="s">
        <v>520</v>
      </c>
      <c r="D86" s="1" t="s">
        <v>543</v>
      </c>
      <c r="E86" t="s">
        <v>193</v>
      </c>
    </row>
    <row r="87" spans="1:5" x14ac:dyDescent="0.45">
      <c r="A87" t="s">
        <v>81</v>
      </c>
      <c r="B87" t="s">
        <v>8</v>
      </c>
      <c r="C87" s="1" t="s">
        <v>520</v>
      </c>
      <c r="D87" s="1" t="s">
        <v>544</v>
      </c>
      <c r="E87" t="s">
        <v>194</v>
      </c>
    </row>
    <row r="88" spans="1:5" x14ac:dyDescent="0.45">
      <c r="A88" t="s">
        <v>81</v>
      </c>
      <c r="B88" t="s">
        <v>8</v>
      </c>
      <c r="C88" s="1" t="s">
        <v>520</v>
      </c>
      <c r="D88" s="1" t="s">
        <v>204</v>
      </c>
      <c r="E88" t="s">
        <v>28</v>
      </c>
    </row>
    <row r="89" spans="1:5" x14ac:dyDescent="0.45">
      <c r="A89" t="s">
        <v>81</v>
      </c>
      <c r="B89" t="s">
        <v>8</v>
      </c>
      <c r="C89" s="1" t="s">
        <v>520</v>
      </c>
      <c r="D89" s="1" t="s">
        <v>519</v>
      </c>
      <c r="E89" t="s">
        <v>185</v>
      </c>
    </row>
    <row r="90" spans="1:5" x14ac:dyDescent="0.45">
      <c r="A90" t="s">
        <v>81</v>
      </c>
      <c r="B90" t="s">
        <v>8</v>
      </c>
      <c r="C90" s="1" t="s">
        <v>520</v>
      </c>
      <c r="D90" s="1" t="s">
        <v>209</v>
      </c>
      <c r="E90" t="s">
        <v>186</v>
      </c>
    </row>
    <row r="91" spans="1:5" x14ac:dyDescent="0.45">
      <c r="A91" t="s">
        <v>81</v>
      </c>
      <c r="B91" t="s">
        <v>8</v>
      </c>
      <c r="C91" s="1" t="s">
        <v>520</v>
      </c>
      <c r="D91" s="1" t="s">
        <v>520</v>
      </c>
      <c r="E91" t="s">
        <v>195</v>
      </c>
    </row>
    <row r="92" spans="1:5" x14ac:dyDescent="0.45">
      <c r="A92" t="s">
        <v>81</v>
      </c>
      <c r="B92" t="s">
        <v>8</v>
      </c>
      <c r="C92" s="1" t="s">
        <v>520</v>
      </c>
      <c r="D92" s="1" t="s">
        <v>216</v>
      </c>
      <c r="E92" t="s">
        <v>187</v>
      </c>
    </row>
    <row r="93" spans="1:5" x14ac:dyDescent="0.45">
      <c r="A93" t="s">
        <v>81</v>
      </c>
      <c r="B93" t="s">
        <v>8</v>
      </c>
      <c r="C93" s="1" t="s">
        <v>520</v>
      </c>
      <c r="D93" s="1" t="s">
        <v>226</v>
      </c>
      <c r="E93" t="s">
        <v>188</v>
      </c>
    </row>
    <row r="94" spans="1:5" x14ac:dyDescent="0.45">
      <c r="A94" t="s">
        <v>81</v>
      </c>
      <c r="B94" t="s">
        <v>8</v>
      </c>
      <c r="C94" s="1" t="s">
        <v>520</v>
      </c>
      <c r="D94" s="1" t="s">
        <v>521</v>
      </c>
      <c r="E94" t="s">
        <v>189</v>
      </c>
    </row>
    <row r="95" spans="1:5" x14ac:dyDescent="0.45">
      <c r="A95" t="s">
        <v>81</v>
      </c>
      <c r="B95" t="s">
        <v>8</v>
      </c>
      <c r="C95" s="1" t="s">
        <v>520</v>
      </c>
      <c r="D95" s="1" t="s">
        <v>522</v>
      </c>
      <c r="E95" t="s">
        <v>190</v>
      </c>
    </row>
    <row r="96" spans="1:5" x14ac:dyDescent="0.45">
      <c r="A96" t="s">
        <v>82</v>
      </c>
      <c r="B96" t="s">
        <v>8</v>
      </c>
      <c r="C96" s="1" t="s">
        <v>216</v>
      </c>
      <c r="D96" s="1" t="s">
        <v>541</v>
      </c>
      <c r="E96" t="s">
        <v>184</v>
      </c>
    </row>
    <row r="97" spans="1:5" x14ac:dyDescent="0.45">
      <c r="A97" t="s">
        <v>82</v>
      </c>
      <c r="B97" t="s">
        <v>8</v>
      </c>
      <c r="C97" s="1" t="s">
        <v>216</v>
      </c>
      <c r="D97" s="1" t="s">
        <v>542</v>
      </c>
      <c r="E97" t="s">
        <v>191</v>
      </c>
    </row>
    <row r="98" spans="1:5" x14ac:dyDescent="0.45">
      <c r="A98" t="s">
        <v>82</v>
      </c>
      <c r="B98" t="s">
        <v>8</v>
      </c>
      <c r="C98" s="1" t="s">
        <v>216</v>
      </c>
      <c r="D98" s="1" t="s">
        <v>547</v>
      </c>
      <c r="E98" t="s">
        <v>192</v>
      </c>
    </row>
    <row r="99" spans="1:5" x14ac:dyDescent="0.45">
      <c r="A99" t="s">
        <v>82</v>
      </c>
      <c r="B99" t="s">
        <v>8</v>
      </c>
      <c r="C99" s="1" t="s">
        <v>216</v>
      </c>
      <c r="D99" s="1" t="s">
        <v>543</v>
      </c>
      <c r="E99" t="s">
        <v>193</v>
      </c>
    </row>
    <row r="100" spans="1:5" x14ac:dyDescent="0.45">
      <c r="A100" t="s">
        <v>82</v>
      </c>
      <c r="B100" t="s">
        <v>8</v>
      </c>
      <c r="C100" s="1" t="s">
        <v>216</v>
      </c>
      <c r="D100" s="1" t="s">
        <v>544</v>
      </c>
      <c r="E100" t="s">
        <v>194</v>
      </c>
    </row>
    <row r="101" spans="1:5" x14ac:dyDescent="0.45">
      <c r="A101" t="s">
        <v>82</v>
      </c>
      <c r="B101" t="s">
        <v>8</v>
      </c>
      <c r="C101" s="1" t="s">
        <v>216</v>
      </c>
      <c r="D101" s="1" t="s">
        <v>204</v>
      </c>
      <c r="E101" t="s">
        <v>28</v>
      </c>
    </row>
    <row r="102" spans="1:5" x14ac:dyDescent="0.45">
      <c r="A102" t="s">
        <v>82</v>
      </c>
      <c r="B102" t="s">
        <v>8</v>
      </c>
      <c r="C102" s="1" t="s">
        <v>216</v>
      </c>
      <c r="D102" s="1" t="s">
        <v>519</v>
      </c>
      <c r="E102" t="s">
        <v>185</v>
      </c>
    </row>
    <row r="103" spans="1:5" x14ac:dyDescent="0.45">
      <c r="A103" t="s">
        <v>82</v>
      </c>
      <c r="B103" t="s">
        <v>8</v>
      </c>
      <c r="C103" s="1" t="s">
        <v>216</v>
      </c>
      <c r="D103" s="1" t="s">
        <v>209</v>
      </c>
      <c r="E103" t="s">
        <v>186</v>
      </c>
    </row>
    <row r="104" spans="1:5" x14ac:dyDescent="0.45">
      <c r="A104" t="s">
        <v>82</v>
      </c>
      <c r="B104" t="s">
        <v>8</v>
      </c>
      <c r="C104" s="1" t="s">
        <v>216</v>
      </c>
      <c r="D104" s="1" t="s">
        <v>520</v>
      </c>
      <c r="E104" t="s">
        <v>195</v>
      </c>
    </row>
    <row r="105" spans="1:5" x14ac:dyDescent="0.45">
      <c r="A105" t="s">
        <v>82</v>
      </c>
      <c r="B105" t="s">
        <v>8</v>
      </c>
      <c r="C105" s="1" t="s">
        <v>216</v>
      </c>
      <c r="D105" s="1" t="s">
        <v>216</v>
      </c>
      <c r="E105" t="s">
        <v>187</v>
      </c>
    </row>
    <row r="106" spans="1:5" x14ac:dyDescent="0.45">
      <c r="A106" t="s">
        <v>82</v>
      </c>
      <c r="B106" t="s">
        <v>8</v>
      </c>
      <c r="C106" s="1" t="s">
        <v>216</v>
      </c>
      <c r="D106" s="1" t="s">
        <v>226</v>
      </c>
      <c r="E106" t="s">
        <v>188</v>
      </c>
    </row>
    <row r="107" spans="1:5" x14ac:dyDescent="0.45">
      <c r="A107" t="s">
        <v>82</v>
      </c>
      <c r="B107" t="s">
        <v>8</v>
      </c>
      <c r="C107" s="1" t="s">
        <v>216</v>
      </c>
      <c r="D107" s="1" t="s">
        <v>521</v>
      </c>
      <c r="E107" t="s">
        <v>189</v>
      </c>
    </row>
    <row r="108" spans="1:5" x14ac:dyDescent="0.45">
      <c r="A108" t="s">
        <v>82</v>
      </c>
      <c r="B108" t="s">
        <v>8</v>
      </c>
      <c r="C108" s="1" t="s">
        <v>216</v>
      </c>
      <c r="D108" s="1" t="s">
        <v>522</v>
      </c>
      <c r="E108" t="s">
        <v>190</v>
      </c>
    </row>
    <row r="109" spans="1:5" x14ac:dyDescent="0.45">
      <c r="A109" t="s">
        <v>83</v>
      </c>
      <c r="B109" t="s">
        <v>8</v>
      </c>
      <c r="C109" s="1" t="s">
        <v>223</v>
      </c>
      <c r="D109" s="1" t="s">
        <v>541</v>
      </c>
      <c r="E109" t="s">
        <v>184</v>
      </c>
    </row>
    <row r="110" spans="1:5" x14ac:dyDescent="0.45">
      <c r="A110" t="s">
        <v>83</v>
      </c>
      <c r="B110" t="s">
        <v>8</v>
      </c>
      <c r="C110" s="1" t="s">
        <v>223</v>
      </c>
      <c r="D110" s="1" t="s">
        <v>542</v>
      </c>
      <c r="E110" t="s">
        <v>191</v>
      </c>
    </row>
    <row r="111" spans="1:5" x14ac:dyDescent="0.45">
      <c r="A111" t="s">
        <v>83</v>
      </c>
      <c r="B111" t="s">
        <v>8</v>
      </c>
      <c r="C111" s="1" t="s">
        <v>223</v>
      </c>
      <c r="D111" s="1" t="s">
        <v>547</v>
      </c>
      <c r="E111" t="s">
        <v>192</v>
      </c>
    </row>
    <row r="112" spans="1:5" x14ac:dyDescent="0.45">
      <c r="A112" t="s">
        <v>83</v>
      </c>
      <c r="B112" t="s">
        <v>8</v>
      </c>
      <c r="C112" s="1" t="s">
        <v>223</v>
      </c>
      <c r="D112" s="1" t="s">
        <v>543</v>
      </c>
      <c r="E112" t="s">
        <v>193</v>
      </c>
    </row>
    <row r="113" spans="1:5" x14ac:dyDescent="0.45">
      <c r="A113" t="s">
        <v>83</v>
      </c>
      <c r="B113" t="s">
        <v>8</v>
      </c>
      <c r="C113" s="1" t="s">
        <v>223</v>
      </c>
      <c r="D113" s="1" t="s">
        <v>544</v>
      </c>
      <c r="E113" t="s">
        <v>194</v>
      </c>
    </row>
    <row r="114" spans="1:5" x14ac:dyDescent="0.45">
      <c r="A114" t="s">
        <v>83</v>
      </c>
      <c r="B114" t="s">
        <v>8</v>
      </c>
      <c r="C114" s="1" t="s">
        <v>223</v>
      </c>
      <c r="D114" s="1" t="s">
        <v>204</v>
      </c>
      <c r="E114" t="s">
        <v>28</v>
      </c>
    </row>
    <row r="115" spans="1:5" x14ac:dyDescent="0.45">
      <c r="A115" t="s">
        <v>83</v>
      </c>
      <c r="B115" t="s">
        <v>8</v>
      </c>
      <c r="C115" s="1" t="s">
        <v>223</v>
      </c>
      <c r="D115" s="1" t="s">
        <v>519</v>
      </c>
      <c r="E115" t="s">
        <v>185</v>
      </c>
    </row>
    <row r="116" spans="1:5" x14ac:dyDescent="0.45">
      <c r="A116" t="s">
        <v>83</v>
      </c>
      <c r="B116" t="s">
        <v>8</v>
      </c>
      <c r="C116" s="1" t="s">
        <v>223</v>
      </c>
      <c r="D116" s="1" t="s">
        <v>209</v>
      </c>
      <c r="E116" t="s">
        <v>186</v>
      </c>
    </row>
    <row r="117" spans="1:5" x14ac:dyDescent="0.45">
      <c r="A117" t="s">
        <v>83</v>
      </c>
      <c r="B117" t="s">
        <v>8</v>
      </c>
      <c r="C117" s="1" t="s">
        <v>223</v>
      </c>
      <c r="D117" s="1" t="s">
        <v>520</v>
      </c>
      <c r="E117" t="s">
        <v>195</v>
      </c>
    </row>
    <row r="118" spans="1:5" x14ac:dyDescent="0.45">
      <c r="A118" t="s">
        <v>83</v>
      </c>
      <c r="B118" t="s">
        <v>8</v>
      </c>
      <c r="C118" s="1" t="s">
        <v>223</v>
      </c>
      <c r="D118" s="1" t="s">
        <v>216</v>
      </c>
      <c r="E118" t="s">
        <v>187</v>
      </c>
    </row>
    <row r="119" spans="1:5" x14ac:dyDescent="0.45">
      <c r="A119" t="s">
        <v>83</v>
      </c>
      <c r="B119" t="s">
        <v>8</v>
      </c>
      <c r="C119" s="1" t="s">
        <v>223</v>
      </c>
      <c r="D119" s="1" t="s">
        <v>226</v>
      </c>
      <c r="E119" t="s">
        <v>188</v>
      </c>
    </row>
    <row r="120" spans="1:5" x14ac:dyDescent="0.45">
      <c r="A120" t="s">
        <v>83</v>
      </c>
      <c r="B120" t="s">
        <v>8</v>
      </c>
      <c r="C120" s="1" t="s">
        <v>223</v>
      </c>
      <c r="D120" s="1" t="s">
        <v>521</v>
      </c>
      <c r="E120" t="s">
        <v>189</v>
      </c>
    </row>
    <row r="121" spans="1:5" x14ac:dyDescent="0.45">
      <c r="A121" t="s">
        <v>83</v>
      </c>
      <c r="B121" t="s">
        <v>8</v>
      </c>
      <c r="C121" s="1" t="s">
        <v>223</v>
      </c>
      <c r="D121" s="1" t="s">
        <v>522</v>
      </c>
      <c r="E121" t="s">
        <v>190</v>
      </c>
    </row>
    <row r="122" spans="1:5" x14ac:dyDescent="0.45">
      <c r="A122" t="s">
        <v>84</v>
      </c>
      <c r="B122" t="s">
        <v>14</v>
      </c>
      <c r="C122" s="1" t="s">
        <v>519</v>
      </c>
      <c r="D122" s="1" t="s">
        <v>541</v>
      </c>
      <c r="E122" t="s">
        <v>184</v>
      </c>
    </row>
    <row r="123" spans="1:5" x14ac:dyDescent="0.45">
      <c r="A123" t="s">
        <v>84</v>
      </c>
      <c r="B123" t="s">
        <v>14</v>
      </c>
      <c r="C123" s="1" t="s">
        <v>519</v>
      </c>
      <c r="D123" s="1" t="s">
        <v>204</v>
      </c>
      <c r="E123" t="s">
        <v>28</v>
      </c>
    </row>
    <row r="124" spans="1:5" x14ac:dyDescent="0.45">
      <c r="A124" t="s">
        <v>84</v>
      </c>
      <c r="B124" t="s">
        <v>14</v>
      </c>
      <c r="C124" s="1" t="s">
        <v>519</v>
      </c>
      <c r="D124" s="1" t="s">
        <v>519</v>
      </c>
      <c r="E124" t="s">
        <v>185</v>
      </c>
    </row>
    <row r="125" spans="1:5" x14ac:dyDescent="0.45">
      <c r="A125" t="s">
        <v>84</v>
      </c>
      <c r="B125" t="s">
        <v>14</v>
      </c>
      <c r="C125" s="1" t="s">
        <v>519</v>
      </c>
      <c r="D125" s="1" t="s">
        <v>209</v>
      </c>
      <c r="E125" t="s">
        <v>186</v>
      </c>
    </row>
    <row r="126" spans="1:5" x14ac:dyDescent="0.45">
      <c r="A126" t="s">
        <v>84</v>
      </c>
      <c r="B126" t="s">
        <v>14</v>
      </c>
      <c r="C126" s="1" t="s">
        <v>519</v>
      </c>
      <c r="D126" s="1" t="s">
        <v>520</v>
      </c>
      <c r="E126" t="s">
        <v>195</v>
      </c>
    </row>
    <row r="127" spans="1:5" x14ac:dyDescent="0.45">
      <c r="A127" t="s">
        <v>84</v>
      </c>
      <c r="B127" t="s">
        <v>14</v>
      </c>
      <c r="C127" s="1" t="s">
        <v>519</v>
      </c>
      <c r="D127" s="1" t="s">
        <v>216</v>
      </c>
      <c r="E127" t="s">
        <v>187</v>
      </c>
    </row>
    <row r="128" spans="1:5" x14ac:dyDescent="0.45">
      <c r="A128" t="s">
        <v>84</v>
      </c>
      <c r="B128" t="s">
        <v>14</v>
      </c>
      <c r="C128" s="1" t="s">
        <v>519</v>
      </c>
      <c r="D128" s="1" t="s">
        <v>226</v>
      </c>
      <c r="E128" t="s">
        <v>188</v>
      </c>
    </row>
    <row r="129" spans="1:5" x14ac:dyDescent="0.45">
      <c r="A129" t="s">
        <v>84</v>
      </c>
      <c r="B129" t="s">
        <v>14</v>
      </c>
      <c r="C129" s="1" t="s">
        <v>519</v>
      </c>
      <c r="D129" s="1" t="s">
        <v>521</v>
      </c>
      <c r="E129" t="s">
        <v>189</v>
      </c>
    </row>
    <row r="130" spans="1:5" x14ac:dyDescent="0.45">
      <c r="A130" t="s">
        <v>84</v>
      </c>
      <c r="B130" t="s">
        <v>14</v>
      </c>
      <c r="C130" s="1" t="s">
        <v>519</v>
      </c>
      <c r="D130" s="1" t="s">
        <v>522</v>
      </c>
      <c r="E130" t="s">
        <v>190</v>
      </c>
    </row>
    <row r="131" spans="1:5" x14ac:dyDescent="0.45">
      <c r="A131" t="s">
        <v>85</v>
      </c>
      <c r="B131" t="s">
        <v>14</v>
      </c>
      <c r="C131" s="1" t="s">
        <v>209</v>
      </c>
      <c r="D131" s="1" t="s">
        <v>541</v>
      </c>
      <c r="E131" t="s">
        <v>184</v>
      </c>
    </row>
    <row r="132" spans="1:5" x14ac:dyDescent="0.45">
      <c r="A132" t="s">
        <v>85</v>
      </c>
      <c r="B132" t="s">
        <v>14</v>
      </c>
      <c r="C132" s="1" t="s">
        <v>209</v>
      </c>
      <c r="D132" s="1" t="s">
        <v>204</v>
      </c>
      <c r="E132" t="s">
        <v>28</v>
      </c>
    </row>
    <row r="133" spans="1:5" x14ac:dyDescent="0.45">
      <c r="A133" t="s">
        <v>85</v>
      </c>
      <c r="B133" t="s">
        <v>14</v>
      </c>
      <c r="C133" s="1" t="s">
        <v>209</v>
      </c>
      <c r="D133" s="1" t="s">
        <v>519</v>
      </c>
      <c r="E133" t="s">
        <v>185</v>
      </c>
    </row>
    <row r="134" spans="1:5" x14ac:dyDescent="0.45">
      <c r="A134" t="s">
        <v>85</v>
      </c>
      <c r="B134" t="s">
        <v>14</v>
      </c>
      <c r="C134" s="1" t="s">
        <v>209</v>
      </c>
      <c r="D134" s="1" t="s">
        <v>209</v>
      </c>
      <c r="E134" t="s">
        <v>186</v>
      </c>
    </row>
    <row r="135" spans="1:5" x14ac:dyDescent="0.45">
      <c r="A135" t="s">
        <v>85</v>
      </c>
      <c r="B135" t="s">
        <v>14</v>
      </c>
      <c r="C135" s="1" t="s">
        <v>209</v>
      </c>
      <c r="D135" s="1" t="s">
        <v>520</v>
      </c>
      <c r="E135" t="s">
        <v>195</v>
      </c>
    </row>
    <row r="136" spans="1:5" x14ac:dyDescent="0.45">
      <c r="A136" t="s">
        <v>85</v>
      </c>
      <c r="B136" t="s">
        <v>14</v>
      </c>
      <c r="C136" s="1" t="s">
        <v>209</v>
      </c>
      <c r="D136" s="1" t="s">
        <v>216</v>
      </c>
      <c r="E136" t="s">
        <v>187</v>
      </c>
    </row>
    <row r="137" spans="1:5" x14ac:dyDescent="0.45">
      <c r="A137" t="s">
        <v>85</v>
      </c>
      <c r="B137" t="s">
        <v>14</v>
      </c>
      <c r="C137" s="1" t="s">
        <v>209</v>
      </c>
      <c r="D137" s="1" t="s">
        <v>226</v>
      </c>
      <c r="E137" t="s">
        <v>188</v>
      </c>
    </row>
    <row r="138" spans="1:5" x14ac:dyDescent="0.45">
      <c r="A138" t="s">
        <v>85</v>
      </c>
      <c r="B138" t="s">
        <v>14</v>
      </c>
      <c r="C138" s="1" t="s">
        <v>209</v>
      </c>
      <c r="D138" s="1" t="s">
        <v>521</v>
      </c>
      <c r="E138" t="s">
        <v>189</v>
      </c>
    </row>
    <row r="139" spans="1:5" x14ac:dyDescent="0.45">
      <c r="A139" t="s">
        <v>85</v>
      </c>
      <c r="B139" t="s">
        <v>14</v>
      </c>
      <c r="C139" s="1" t="s">
        <v>209</v>
      </c>
      <c r="D139" s="1" t="s">
        <v>522</v>
      </c>
      <c r="E139" t="s">
        <v>190</v>
      </c>
    </row>
    <row r="140" spans="1:5" x14ac:dyDescent="0.45">
      <c r="A140" t="s">
        <v>86</v>
      </c>
      <c r="B140" t="s">
        <v>14</v>
      </c>
      <c r="C140" s="1" t="s">
        <v>520</v>
      </c>
      <c r="D140" s="1" t="s">
        <v>541</v>
      </c>
      <c r="E140" t="s">
        <v>184</v>
      </c>
    </row>
    <row r="141" spans="1:5" x14ac:dyDescent="0.45">
      <c r="A141" t="s">
        <v>86</v>
      </c>
      <c r="B141" t="s">
        <v>14</v>
      </c>
      <c r="C141" s="1" t="s">
        <v>520</v>
      </c>
      <c r="D141" s="1" t="s">
        <v>204</v>
      </c>
      <c r="E141" t="s">
        <v>28</v>
      </c>
    </row>
    <row r="142" spans="1:5" x14ac:dyDescent="0.45">
      <c r="A142" t="s">
        <v>86</v>
      </c>
      <c r="B142" t="s">
        <v>14</v>
      </c>
      <c r="C142" s="1" t="s">
        <v>520</v>
      </c>
      <c r="D142" s="1" t="s">
        <v>519</v>
      </c>
      <c r="E142" t="s">
        <v>185</v>
      </c>
    </row>
    <row r="143" spans="1:5" x14ac:dyDescent="0.45">
      <c r="A143" t="s">
        <v>86</v>
      </c>
      <c r="B143" t="s">
        <v>14</v>
      </c>
      <c r="C143" s="1" t="s">
        <v>520</v>
      </c>
      <c r="D143" s="1" t="s">
        <v>209</v>
      </c>
      <c r="E143" t="s">
        <v>186</v>
      </c>
    </row>
    <row r="144" spans="1:5" x14ac:dyDescent="0.45">
      <c r="A144" t="s">
        <v>86</v>
      </c>
      <c r="B144" t="s">
        <v>14</v>
      </c>
      <c r="C144" s="1" t="s">
        <v>520</v>
      </c>
      <c r="D144" s="1" t="s">
        <v>520</v>
      </c>
      <c r="E144" t="s">
        <v>195</v>
      </c>
    </row>
    <row r="145" spans="1:5" x14ac:dyDescent="0.45">
      <c r="A145" t="s">
        <v>86</v>
      </c>
      <c r="B145" t="s">
        <v>14</v>
      </c>
      <c r="C145" s="1" t="s">
        <v>520</v>
      </c>
      <c r="D145" s="1" t="s">
        <v>216</v>
      </c>
      <c r="E145" t="s">
        <v>187</v>
      </c>
    </row>
    <row r="146" spans="1:5" x14ac:dyDescent="0.45">
      <c r="A146" t="s">
        <v>86</v>
      </c>
      <c r="B146" t="s">
        <v>14</v>
      </c>
      <c r="C146" s="1" t="s">
        <v>520</v>
      </c>
      <c r="D146" s="1" t="s">
        <v>226</v>
      </c>
      <c r="E146" t="s">
        <v>188</v>
      </c>
    </row>
    <row r="147" spans="1:5" x14ac:dyDescent="0.45">
      <c r="A147" t="s">
        <v>86</v>
      </c>
      <c r="B147" t="s">
        <v>14</v>
      </c>
      <c r="C147" s="1" t="s">
        <v>520</v>
      </c>
      <c r="D147" s="1" t="s">
        <v>521</v>
      </c>
      <c r="E147" t="s">
        <v>189</v>
      </c>
    </row>
    <row r="148" spans="1:5" x14ac:dyDescent="0.45">
      <c r="A148" t="s">
        <v>86</v>
      </c>
      <c r="B148" t="s">
        <v>14</v>
      </c>
      <c r="C148" s="1" t="s">
        <v>520</v>
      </c>
      <c r="D148" s="1" t="s">
        <v>522</v>
      </c>
      <c r="E148" t="s">
        <v>190</v>
      </c>
    </row>
    <row r="149" spans="1:5" x14ac:dyDescent="0.45">
      <c r="A149" t="s">
        <v>87</v>
      </c>
      <c r="B149" t="s">
        <v>14</v>
      </c>
      <c r="C149" s="1" t="s">
        <v>216</v>
      </c>
      <c r="D149" s="1" t="s">
        <v>541</v>
      </c>
      <c r="E149" t="s">
        <v>184</v>
      </c>
    </row>
    <row r="150" spans="1:5" x14ac:dyDescent="0.45">
      <c r="A150" t="s">
        <v>87</v>
      </c>
      <c r="B150" t="s">
        <v>14</v>
      </c>
      <c r="C150" s="1" t="s">
        <v>216</v>
      </c>
      <c r="D150" s="1" t="s">
        <v>204</v>
      </c>
      <c r="E150" t="s">
        <v>28</v>
      </c>
    </row>
    <row r="151" spans="1:5" x14ac:dyDescent="0.45">
      <c r="A151" t="s">
        <v>87</v>
      </c>
      <c r="B151" t="s">
        <v>14</v>
      </c>
      <c r="C151" s="1" t="s">
        <v>216</v>
      </c>
      <c r="D151" s="1" t="s">
        <v>519</v>
      </c>
      <c r="E151" t="s">
        <v>185</v>
      </c>
    </row>
    <row r="152" spans="1:5" x14ac:dyDescent="0.45">
      <c r="A152" t="s">
        <v>87</v>
      </c>
      <c r="B152" t="s">
        <v>14</v>
      </c>
      <c r="C152" s="1" t="s">
        <v>216</v>
      </c>
      <c r="D152" s="1" t="s">
        <v>209</v>
      </c>
      <c r="E152" t="s">
        <v>186</v>
      </c>
    </row>
    <row r="153" spans="1:5" x14ac:dyDescent="0.45">
      <c r="A153" t="s">
        <v>87</v>
      </c>
      <c r="B153" t="s">
        <v>14</v>
      </c>
      <c r="C153" s="1" t="s">
        <v>216</v>
      </c>
      <c r="D153" s="1" t="s">
        <v>520</v>
      </c>
      <c r="E153" t="s">
        <v>195</v>
      </c>
    </row>
    <row r="154" spans="1:5" x14ac:dyDescent="0.45">
      <c r="A154" t="s">
        <v>87</v>
      </c>
      <c r="B154" t="s">
        <v>14</v>
      </c>
      <c r="C154" s="1" t="s">
        <v>216</v>
      </c>
      <c r="D154" s="1" t="s">
        <v>216</v>
      </c>
      <c r="E154" t="s">
        <v>187</v>
      </c>
    </row>
    <row r="155" spans="1:5" x14ac:dyDescent="0.45">
      <c r="A155" t="s">
        <v>87</v>
      </c>
      <c r="B155" t="s">
        <v>14</v>
      </c>
      <c r="C155" s="1" t="s">
        <v>216</v>
      </c>
      <c r="D155" s="1" t="s">
        <v>226</v>
      </c>
      <c r="E155" t="s">
        <v>188</v>
      </c>
    </row>
    <row r="156" spans="1:5" x14ac:dyDescent="0.45">
      <c r="A156" t="s">
        <v>87</v>
      </c>
      <c r="B156" t="s">
        <v>14</v>
      </c>
      <c r="C156" s="1" t="s">
        <v>216</v>
      </c>
      <c r="D156" s="1" t="s">
        <v>521</v>
      </c>
      <c r="E156" t="s">
        <v>189</v>
      </c>
    </row>
    <row r="157" spans="1:5" x14ac:dyDescent="0.45">
      <c r="A157" t="s">
        <v>87</v>
      </c>
      <c r="B157" t="s">
        <v>14</v>
      </c>
      <c r="C157" s="1" t="s">
        <v>216</v>
      </c>
      <c r="D157" s="1" t="s">
        <v>522</v>
      </c>
      <c r="E157" t="s">
        <v>190</v>
      </c>
    </row>
    <row r="158" spans="1:5" x14ac:dyDescent="0.45">
      <c r="A158" t="s">
        <v>88</v>
      </c>
      <c r="B158" t="s">
        <v>14</v>
      </c>
      <c r="C158" s="1" t="s">
        <v>223</v>
      </c>
      <c r="D158" s="1" t="s">
        <v>541</v>
      </c>
      <c r="E158" t="s">
        <v>184</v>
      </c>
    </row>
    <row r="159" spans="1:5" x14ac:dyDescent="0.45">
      <c r="A159" t="s">
        <v>88</v>
      </c>
      <c r="B159" t="s">
        <v>14</v>
      </c>
      <c r="C159" s="1" t="s">
        <v>223</v>
      </c>
      <c r="D159" s="1" t="s">
        <v>204</v>
      </c>
      <c r="E159" t="s">
        <v>28</v>
      </c>
    </row>
    <row r="160" spans="1:5" x14ac:dyDescent="0.45">
      <c r="A160" t="s">
        <v>88</v>
      </c>
      <c r="B160" t="s">
        <v>14</v>
      </c>
      <c r="C160" s="1" t="s">
        <v>223</v>
      </c>
      <c r="D160" s="1" t="s">
        <v>519</v>
      </c>
      <c r="E160" t="s">
        <v>185</v>
      </c>
    </row>
    <row r="161" spans="1:5" x14ac:dyDescent="0.45">
      <c r="A161" t="s">
        <v>88</v>
      </c>
      <c r="B161" t="s">
        <v>14</v>
      </c>
      <c r="C161" s="1" t="s">
        <v>223</v>
      </c>
      <c r="D161" s="1" t="s">
        <v>209</v>
      </c>
      <c r="E161" t="s">
        <v>186</v>
      </c>
    </row>
    <row r="162" spans="1:5" x14ac:dyDescent="0.45">
      <c r="A162" t="s">
        <v>88</v>
      </c>
      <c r="B162" t="s">
        <v>14</v>
      </c>
      <c r="C162" s="1" t="s">
        <v>223</v>
      </c>
      <c r="D162" s="1" t="s">
        <v>520</v>
      </c>
      <c r="E162" t="s">
        <v>195</v>
      </c>
    </row>
    <row r="163" spans="1:5" x14ac:dyDescent="0.45">
      <c r="A163" t="s">
        <v>88</v>
      </c>
      <c r="B163" t="s">
        <v>14</v>
      </c>
      <c r="C163" s="1" t="s">
        <v>223</v>
      </c>
      <c r="D163" s="1" t="s">
        <v>216</v>
      </c>
      <c r="E163" t="s">
        <v>187</v>
      </c>
    </row>
    <row r="164" spans="1:5" x14ac:dyDescent="0.45">
      <c r="A164" t="s">
        <v>88</v>
      </c>
      <c r="B164" t="s">
        <v>14</v>
      </c>
      <c r="C164" s="1" t="s">
        <v>223</v>
      </c>
      <c r="D164" s="1" t="s">
        <v>226</v>
      </c>
      <c r="E164" t="s">
        <v>188</v>
      </c>
    </row>
    <row r="165" spans="1:5" x14ac:dyDescent="0.45">
      <c r="A165" t="s">
        <v>88</v>
      </c>
      <c r="B165" t="s">
        <v>14</v>
      </c>
      <c r="C165" s="1" t="s">
        <v>223</v>
      </c>
      <c r="D165" s="1" t="s">
        <v>521</v>
      </c>
      <c r="E165" t="s">
        <v>189</v>
      </c>
    </row>
    <row r="166" spans="1:5" x14ac:dyDescent="0.45">
      <c r="A166" t="s">
        <v>88</v>
      </c>
      <c r="B166" t="s">
        <v>14</v>
      </c>
      <c r="C166" s="1" t="s">
        <v>223</v>
      </c>
      <c r="D166" s="1" t="s">
        <v>522</v>
      </c>
      <c r="E166" t="s">
        <v>190</v>
      </c>
    </row>
    <row r="167" spans="1:5" x14ac:dyDescent="0.45">
      <c r="A167" t="s">
        <v>89</v>
      </c>
      <c r="B167" t="s">
        <v>14</v>
      </c>
      <c r="C167" s="1" t="s">
        <v>226</v>
      </c>
      <c r="D167" s="1" t="s">
        <v>541</v>
      </c>
      <c r="E167" t="s">
        <v>184</v>
      </c>
    </row>
    <row r="168" spans="1:5" x14ac:dyDescent="0.45">
      <c r="A168" t="s">
        <v>89</v>
      </c>
      <c r="B168" t="s">
        <v>14</v>
      </c>
      <c r="C168" s="1" t="s">
        <v>226</v>
      </c>
      <c r="D168" s="1" t="s">
        <v>204</v>
      </c>
      <c r="E168" t="s">
        <v>28</v>
      </c>
    </row>
    <row r="169" spans="1:5" x14ac:dyDescent="0.45">
      <c r="A169" t="s">
        <v>89</v>
      </c>
      <c r="B169" t="s">
        <v>14</v>
      </c>
      <c r="C169" s="1" t="s">
        <v>226</v>
      </c>
      <c r="D169" s="1" t="s">
        <v>519</v>
      </c>
      <c r="E169" t="s">
        <v>185</v>
      </c>
    </row>
    <row r="170" spans="1:5" x14ac:dyDescent="0.45">
      <c r="A170" t="s">
        <v>89</v>
      </c>
      <c r="B170" t="s">
        <v>14</v>
      </c>
      <c r="C170" s="1" t="s">
        <v>226</v>
      </c>
      <c r="D170" s="1" t="s">
        <v>209</v>
      </c>
      <c r="E170" t="s">
        <v>186</v>
      </c>
    </row>
    <row r="171" spans="1:5" x14ac:dyDescent="0.45">
      <c r="A171" t="s">
        <v>89</v>
      </c>
      <c r="B171" t="s">
        <v>14</v>
      </c>
      <c r="C171" s="1" t="s">
        <v>226</v>
      </c>
      <c r="D171" s="1" t="s">
        <v>520</v>
      </c>
      <c r="E171" t="s">
        <v>195</v>
      </c>
    </row>
    <row r="172" spans="1:5" x14ac:dyDescent="0.45">
      <c r="A172" t="s">
        <v>89</v>
      </c>
      <c r="B172" t="s">
        <v>14</v>
      </c>
      <c r="C172" s="1" t="s">
        <v>226</v>
      </c>
      <c r="D172" s="1" t="s">
        <v>216</v>
      </c>
      <c r="E172" t="s">
        <v>187</v>
      </c>
    </row>
    <row r="173" spans="1:5" x14ac:dyDescent="0.45">
      <c r="A173" t="s">
        <v>89</v>
      </c>
      <c r="B173" t="s">
        <v>14</v>
      </c>
      <c r="C173" s="1" t="s">
        <v>226</v>
      </c>
      <c r="D173" s="1" t="s">
        <v>226</v>
      </c>
      <c r="E173" t="s">
        <v>188</v>
      </c>
    </row>
    <row r="174" spans="1:5" x14ac:dyDescent="0.45">
      <c r="A174" t="s">
        <v>89</v>
      </c>
      <c r="B174" t="s">
        <v>14</v>
      </c>
      <c r="C174" s="1" t="s">
        <v>226</v>
      </c>
      <c r="D174" s="1" t="s">
        <v>521</v>
      </c>
      <c r="E174" t="s">
        <v>189</v>
      </c>
    </row>
    <row r="175" spans="1:5" x14ac:dyDescent="0.45">
      <c r="A175" t="s">
        <v>89</v>
      </c>
      <c r="B175" t="s">
        <v>14</v>
      </c>
      <c r="C175" s="1" t="s">
        <v>226</v>
      </c>
      <c r="D175" s="1" t="s">
        <v>522</v>
      </c>
      <c r="E175" t="s">
        <v>190</v>
      </c>
    </row>
    <row r="176" spans="1:5" x14ac:dyDescent="0.45">
      <c r="A176" t="s">
        <v>90</v>
      </c>
      <c r="B176" t="s">
        <v>14</v>
      </c>
      <c r="C176" s="1" t="s">
        <v>521</v>
      </c>
      <c r="D176" s="1" t="s">
        <v>541</v>
      </c>
      <c r="E176" t="s">
        <v>184</v>
      </c>
    </row>
    <row r="177" spans="1:5" x14ac:dyDescent="0.45">
      <c r="A177" t="s">
        <v>90</v>
      </c>
      <c r="B177" t="s">
        <v>14</v>
      </c>
      <c r="C177" s="1" t="s">
        <v>521</v>
      </c>
      <c r="D177" s="1" t="s">
        <v>204</v>
      </c>
      <c r="E177" t="s">
        <v>28</v>
      </c>
    </row>
    <row r="178" spans="1:5" x14ac:dyDescent="0.45">
      <c r="A178" t="s">
        <v>90</v>
      </c>
      <c r="B178" t="s">
        <v>14</v>
      </c>
      <c r="C178" s="1" t="s">
        <v>521</v>
      </c>
      <c r="D178" s="1" t="s">
        <v>519</v>
      </c>
      <c r="E178" t="s">
        <v>185</v>
      </c>
    </row>
    <row r="179" spans="1:5" x14ac:dyDescent="0.45">
      <c r="A179" t="s">
        <v>90</v>
      </c>
      <c r="B179" t="s">
        <v>14</v>
      </c>
      <c r="C179" s="1" t="s">
        <v>521</v>
      </c>
      <c r="D179" s="1" t="s">
        <v>209</v>
      </c>
      <c r="E179" t="s">
        <v>186</v>
      </c>
    </row>
    <row r="180" spans="1:5" x14ac:dyDescent="0.45">
      <c r="A180" t="s">
        <v>90</v>
      </c>
      <c r="B180" t="s">
        <v>14</v>
      </c>
      <c r="C180" s="1" t="s">
        <v>521</v>
      </c>
      <c r="D180" s="1" t="s">
        <v>520</v>
      </c>
      <c r="E180" t="s">
        <v>195</v>
      </c>
    </row>
    <row r="181" spans="1:5" x14ac:dyDescent="0.45">
      <c r="A181" t="s">
        <v>90</v>
      </c>
      <c r="B181" t="s">
        <v>14</v>
      </c>
      <c r="C181" s="1" t="s">
        <v>521</v>
      </c>
      <c r="D181" s="1" t="s">
        <v>216</v>
      </c>
      <c r="E181" t="s">
        <v>187</v>
      </c>
    </row>
    <row r="182" spans="1:5" x14ac:dyDescent="0.45">
      <c r="A182" t="s">
        <v>90</v>
      </c>
      <c r="B182" t="s">
        <v>14</v>
      </c>
      <c r="C182" s="1" t="s">
        <v>521</v>
      </c>
      <c r="D182" s="1" t="s">
        <v>226</v>
      </c>
      <c r="E182" t="s">
        <v>188</v>
      </c>
    </row>
    <row r="183" spans="1:5" x14ac:dyDescent="0.45">
      <c r="A183" t="s">
        <v>90</v>
      </c>
      <c r="B183" t="s">
        <v>14</v>
      </c>
      <c r="C183" s="1" t="s">
        <v>521</v>
      </c>
      <c r="D183" s="1" t="s">
        <v>521</v>
      </c>
      <c r="E183" t="s">
        <v>189</v>
      </c>
    </row>
    <row r="184" spans="1:5" x14ac:dyDescent="0.45">
      <c r="A184" t="s">
        <v>90</v>
      </c>
      <c r="B184" t="s">
        <v>14</v>
      </c>
      <c r="C184" s="1" t="s">
        <v>521</v>
      </c>
      <c r="D184" s="1" t="s">
        <v>522</v>
      </c>
      <c r="E184" t="s">
        <v>190</v>
      </c>
    </row>
    <row r="185" spans="1:5" x14ac:dyDescent="0.45">
      <c r="A185" t="s">
        <v>90</v>
      </c>
      <c r="B185" t="s">
        <v>14</v>
      </c>
      <c r="C185" s="1" t="s">
        <v>521</v>
      </c>
      <c r="D185" s="1" t="s">
        <v>523</v>
      </c>
      <c r="E185" t="s">
        <v>196</v>
      </c>
    </row>
    <row r="186" spans="1:5" x14ac:dyDescent="0.45">
      <c r="A186" t="s">
        <v>91</v>
      </c>
      <c r="B186" t="s">
        <v>14</v>
      </c>
      <c r="C186" s="1" t="s">
        <v>522</v>
      </c>
      <c r="D186" s="1" t="s">
        <v>541</v>
      </c>
      <c r="E186" t="s">
        <v>184</v>
      </c>
    </row>
    <row r="187" spans="1:5" x14ac:dyDescent="0.45">
      <c r="A187" t="s">
        <v>91</v>
      </c>
      <c r="B187" t="s">
        <v>14</v>
      </c>
      <c r="C187" s="1" t="s">
        <v>522</v>
      </c>
      <c r="D187" s="1" t="s">
        <v>204</v>
      </c>
      <c r="E187" t="s">
        <v>28</v>
      </c>
    </row>
    <row r="188" spans="1:5" x14ac:dyDescent="0.45">
      <c r="A188" t="s">
        <v>91</v>
      </c>
      <c r="B188" t="s">
        <v>14</v>
      </c>
      <c r="C188" s="1" t="s">
        <v>522</v>
      </c>
      <c r="D188" s="1" t="s">
        <v>519</v>
      </c>
      <c r="E188" t="s">
        <v>185</v>
      </c>
    </row>
    <row r="189" spans="1:5" x14ac:dyDescent="0.45">
      <c r="A189" t="s">
        <v>91</v>
      </c>
      <c r="B189" t="s">
        <v>14</v>
      </c>
      <c r="C189" s="1" t="s">
        <v>522</v>
      </c>
      <c r="D189" s="1" t="s">
        <v>209</v>
      </c>
      <c r="E189" t="s">
        <v>186</v>
      </c>
    </row>
    <row r="190" spans="1:5" x14ac:dyDescent="0.45">
      <c r="A190" t="s">
        <v>91</v>
      </c>
      <c r="B190" t="s">
        <v>14</v>
      </c>
      <c r="C190" s="1" t="s">
        <v>522</v>
      </c>
      <c r="D190" s="1" t="s">
        <v>520</v>
      </c>
      <c r="E190" t="s">
        <v>195</v>
      </c>
    </row>
    <row r="191" spans="1:5" x14ac:dyDescent="0.45">
      <c r="A191" t="s">
        <v>91</v>
      </c>
      <c r="B191" t="s">
        <v>14</v>
      </c>
      <c r="C191" s="1" t="s">
        <v>522</v>
      </c>
      <c r="D191" s="1" t="s">
        <v>216</v>
      </c>
      <c r="E191" t="s">
        <v>187</v>
      </c>
    </row>
    <row r="192" spans="1:5" x14ac:dyDescent="0.45">
      <c r="A192" t="s">
        <v>91</v>
      </c>
      <c r="B192" t="s">
        <v>14</v>
      </c>
      <c r="C192" s="1" t="s">
        <v>522</v>
      </c>
      <c r="D192" s="1" t="s">
        <v>226</v>
      </c>
      <c r="E192" t="s">
        <v>188</v>
      </c>
    </row>
    <row r="193" spans="1:5" x14ac:dyDescent="0.45">
      <c r="A193" t="s">
        <v>91</v>
      </c>
      <c r="B193" t="s">
        <v>14</v>
      </c>
      <c r="C193" s="1" t="s">
        <v>522</v>
      </c>
      <c r="D193" s="1" t="s">
        <v>521</v>
      </c>
      <c r="E193" t="s">
        <v>189</v>
      </c>
    </row>
    <row r="194" spans="1:5" x14ac:dyDescent="0.45">
      <c r="A194" t="s">
        <v>91</v>
      </c>
      <c r="B194" t="s">
        <v>14</v>
      </c>
      <c r="C194" s="1" t="s">
        <v>522</v>
      </c>
      <c r="D194" s="1" t="s">
        <v>522</v>
      </c>
      <c r="E194" t="s">
        <v>190</v>
      </c>
    </row>
    <row r="195" spans="1:5" x14ac:dyDescent="0.45">
      <c r="A195" t="s">
        <v>91</v>
      </c>
      <c r="B195" t="s">
        <v>14</v>
      </c>
      <c r="C195" s="1" t="s">
        <v>522</v>
      </c>
      <c r="D195" s="1" t="s">
        <v>523</v>
      </c>
      <c r="E195" t="s">
        <v>196</v>
      </c>
    </row>
    <row r="196" spans="1:5" x14ac:dyDescent="0.45">
      <c r="A196" t="s">
        <v>92</v>
      </c>
      <c r="B196" t="s">
        <v>14</v>
      </c>
      <c r="C196" s="1" t="s">
        <v>523</v>
      </c>
      <c r="D196" s="1" t="s">
        <v>541</v>
      </c>
      <c r="E196" t="s">
        <v>184</v>
      </c>
    </row>
    <row r="197" spans="1:5" x14ac:dyDescent="0.45">
      <c r="A197" t="s">
        <v>92</v>
      </c>
      <c r="B197" t="s">
        <v>14</v>
      </c>
      <c r="C197" s="1" t="s">
        <v>523</v>
      </c>
      <c r="D197" s="1" t="s">
        <v>204</v>
      </c>
      <c r="E197" t="s">
        <v>28</v>
      </c>
    </row>
    <row r="198" spans="1:5" x14ac:dyDescent="0.45">
      <c r="A198" t="s">
        <v>92</v>
      </c>
      <c r="B198" t="s">
        <v>14</v>
      </c>
      <c r="C198" s="1" t="s">
        <v>523</v>
      </c>
      <c r="D198" s="1" t="s">
        <v>519</v>
      </c>
      <c r="E198" t="s">
        <v>185</v>
      </c>
    </row>
    <row r="199" spans="1:5" x14ac:dyDescent="0.45">
      <c r="A199" t="s">
        <v>92</v>
      </c>
      <c r="B199" t="s">
        <v>14</v>
      </c>
      <c r="C199" s="1" t="s">
        <v>523</v>
      </c>
      <c r="D199" s="1" t="s">
        <v>209</v>
      </c>
      <c r="E199" t="s">
        <v>186</v>
      </c>
    </row>
    <row r="200" spans="1:5" x14ac:dyDescent="0.45">
      <c r="A200" t="s">
        <v>92</v>
      </c>
      <c r="B200" t="s">
        <v>14</v>
      </c>
      <c r="C200" s="1" t="s">
        <v>523</v>
      </c>
      <c r="D200" s="1" t="s">
        <v>520</v>
      </c>
      <c r="E200" t="s">
        <v>195</v>
      </c>
    </row>
    <row r="201" spans="1:5" x14ac:dyDescent="0.45">
      <c r="A201" t="s">
        <v>92</v>
      </c>
      <c r="B201" t="s">
        <v>14</v>
      </c>
      <c r="C201" s="1" t="s">
        <v>523</v>
      </c>
      <c r="D201" s="1" t="s">
        <v>216</v>
      </c>
      <c r="E201" t="s">
        <v>187</v>
      </c>
    </row>
    <row r="202" spans="1:5" x14ac:dyDescent="0.45">
      <c r="A202" t="s">
        <v>92</v>
      </c>
      <c r="B202" t="s">
        <v>14</v>
      </c>
      <c r="C202" s="1" t="s">
        <v>523</v>
      </c>
      <c r="D202" s="1" t="s">
        <v>226</v>
      </c>
      <c r="E202" t="s">
        <v>188</v>
      </c>
    </row>
    <row r="203" spans="1:5" x14ac:dyDescent="0.45">
      <c r="A203" t="s">
        <v>92</v>
      </c>
      <c r="B203" t="s">
        <v>14</v>
      </c>
      <c r="C203" s="1" t="s">
        <v>523</v>
      </c>
      <c r="D203" s="1" t="s">
        <v>521</v>
      </c>
      <c r="E203" t="s">
        <v>189</v>
      </c>
    </row>
    <row r="204" spans="1:5" x14ac:dyDescent="0.45">
      <c r="A204" t="s">
        <v>92</v>
      </c>
      <c r="B204" t="s">
        <v>14</v>
      </c>
      <c r="C204" s="1" t="s">
        <v>523</v>
      </c>
      <c r="D204" s="1" t="s">
        <v>522</v>
      </c>
      <c r="E204" t="s">
        <v>190</v>
      </c>
    </row>
    <row r="205" spans="1:5" x14ac:dyDescent="0.45">
      <c r="A205" t="s">
        <v>92</v>
      </c>
      <c r="B205" t="s">
        <v>14</v>
      </c>
      <c r="C205" s="1" t="s">
        <v>523</v>
      </c>
      <c r="D205" s="1" t="s">
        <v>523</v>
      </c>
      <c r="E205" t="s">
        <v>196</v>
      </c>
    </row>
    <row r="206" spans="1:5" x14ac:dyDescent="0.45">
      <c r="A206" t="s">
        <v>93</v>
      </c>
      <c r="B206" t="s">
        <v>14</v>
      </c>
      <c r="C206" s="1" t="s">
        <v>524</v>
      </c>
      <c r="D206" s="1" t="s">
        <v>541</v>
      </c>
      <c r="E206" t="s">
        <v>184</v>
      </c>
    </row>
    <row r="207" spans="1:5" x14ac:dyDescent="0.45">
      <c r="A207" t="s">
        <v>93</v>
      </c>
      <c r="B207" t="s">
        <v>14</v>
      </c>
      <c r="C207" s="1" t="s">
        <v>524</v>
      </c>
      <c r="D207" s="1" t="s">
        <v>204</v>
      </c>
      <c r="E207" t="s">
        <v>28</v>
      </c>
    </row>
    <row r="208" spans="1:5" x14ac:dyDescent="0.45">
      <c r="A208" t="s">
        <v>93</v>
      </c>
      <c r="B208" t="s">
        <v>14</v>
      </c>
      <c r="C208" s="1" t="s">
        <v>524</v>
      </c>
      <c r="D208" s="1" t="s">
        <v>519</v>
      </c>
      <c r="E208" t="s">
        <v>185</v>
      </c>
    </row>
    <row r="209" spans="1:5" x14ac:dyDescent="0.45">
      <c r="A209" t="s">
        <v>93</v>
      </c>
      <c r="B209" t="s">
        <v>14</v>
      </c>
      <c r="C209" s="1" t="s">
        <v>524</v>
      </c>
      <c r="D209" s="1" t="s">
        <v>209</v>
      </c>
      <c r="E209" t="s">
        <v>186</v>
      </c>
    </row>
    <row r="210" spans="1:5" x14ac:dyDescent="0.45">
      <c r="A210" t="s">
        <v>93</v>
      </c>
      <c r="B210" t="s">
        <v>14</v>
      </c>
      <c r="C210" s="1" t="s">
        <v>524</v>
      </c>
      <c r="D210" s="1" t="s">
        <v>520</v>
      </c>
      <c r="E210" t="s">
        <v>195</v>
      </c>
    </row>
    <row r="211" spans="1:5" x14ac:dyDescent="0.45">
      <c r="A211" t="s">
        <v>93</v>
      </c>
      <c r="B211" t="s">
        <v>14</v>
      </c>
      <c r="C211" s="1" t="s">
        <v>524</v>
      </c>
      <c r="D211" s="1" t="s">
        <v>216</v>
      </c>
      <c r="E211" t="s">
        <v>187</v>
      </c>
    </row>
    <row r="212" spans="1:5" x14ac:dyDescent="0.45">
      <c r="A212" t="s">
        <v>93</v>
      </c>
      <c r="B212" t="s">
        <v>14</v>
      </c>
      <c r="C212" s="1" t="s">
        <v>524</v>
      </c>
      <c r="D212" s="1" t="s">
        <v>226</v>
      </c>
      <c r="E212" t="s">
        <v>188</v>
      </c>
    </row>
    <row r="213" spans="1:5" x14ac:dyDescent="0.45">
      <c r="A213" t="s">
        <v>93</v>
      </c>
      <c r="B213" t="s">
        <v>14</v>
      </c>
      <c r="C213" s="1" t="s">
        <v>524</v>
      </c>
      <c r="D213" s="1" t="s">
        <v>521</v>
      </c>
      <c r="E213" t="s">
        <v>189</v>
      </c>
    </row>
    <row r="214" spans="1:5" x14ac:dyDescent="0.45">
      <c r="A214" t="s">
        <v>93</v>
      </c>
      <c r="B214" t="s">
        <v>14</v>
      </c>
      <c r="C214" s="1" t="s">
        <v>524</v>
      </c>
      <c r="D214" s="1" t="s">
        <v>522</v>
      </c>
      <c r="E214" t="s">
        <v>190</v>
      </c>
    </row>
    <row r="215" spans="1:5" x14ac:dyDescent="0.45">
      <c r="A215" t="s">
        <v>93</v>
      </c>
      <c r="B215" t="s">
        <v>14</v>
      </c>
      <c r="C215" s="1" t="s">
        <v>524</v>
      </c>
      <c r="D215" s="1" t="s">
        <v>523</v>
      </c>
      <c r="E215" t="s">
        <v>196</v>
      </c>
    </row>
    <row r="216" spans="1:5" x14ac:dyDescent="0.45">
      <c r="A216" t="s">
        <v>94</v>
      </c>
      <c r="B216" t="s">
        <v>14</v>
      </c>
      <c r="C216" s="1" t="s">
        <v>531</v>
      </c>
      <c r="D216" s="1" t="s">
        <v>541</v>
      </c>
      <c r="E216" t="s">
        <v>184</v>
      </c>
    </row>
    <row r="217" spans="1:5" x14ac:dyDescent="0.45">
      <c r="A217" t="s">
        <v>94</v>
      </c>
      <c r="B217" t="s">
        <v>14</v>
      </c>
      <c r="C217" s="1" t="s">
        <v>531</v>
      </c>
      <c r="D217" s="1" t="s">
        <v>204</v>
      </c>
      <c r="E217" t="s">
        <v>28</v>
      </c>
    </row>
    <row r="218" spans="1:5" x14ac:dyDescent="0.45">
      <c r="A218" t="s">
        <v>94</v>
      </c>
      <c r="B218" t="s">
        <v>14</v>
      </c>
      <c r="C218" s="1" t="s">
        <v>531</v>
      </c>
      <c r="D218" s="1" t="s">
        <v>519</v>
      </c>
      <c r="E218" t="s">
        <v>185</v>
      </c>
    </row>
    <row r="219" spans="1:5" x14ac:dyDescent="0.45">
      <c r="A219" t="s">
        <v>94</v>
      </c>
      <c r="B219" t="s">
        <v>14</v>
      </c>
      <c r="C219" s="1" t="s">
        <v>531</v>
      </c>
      <c r="D219" s="1" t="s">
        <v>209</v>
      </c>
      <c r="E219" t="s">
        <v>186</v>
      </c>
    </row>
    <row r="220" spans="1:5" x14ac:dyDescent="0.45">
      <c r="A220" t="s">
        <v>94</v>
      </c>
      <c r="B220" t="s">
        <v>14</v>
      </c>
      <c r="C220" s="1" t="s">
        <v>531</v>
      </c>
      <c r="D220" s="1" t="s">
        <v>520</v>
      </c>
      <c r="E220" t="s">
        <v>195</v>
      </c>
    </row>
    <row r="221" spans="1:5" x14ac:dyDescent="0.45">
      <c r="A221" t="s">
        <v>94</v>
      </c>
      <c r="B221" t="s">
        <v>14</v>
      </c>
      <c r="C221" s="1" t="s">
        <v>531</v>
      </c>
      <c r="D221" s="1" t="s">
        <v>216</v>
      </c>
      <c r="E221" t="s">
        <v>187</v>
      </c>
    </row>
    <row r="222" spans="1:5" x14ac:dyDescent="0.45">
      <c r="A222" t="s">
        <v>94</v>
      </c>
      <c r="B222" t="s">
        <v>14</v>
      </c>
      <c r="C222" s="1" t="s">
        <v>531</v>
      </c>
      <c r="D222" s="1" t="s">
        <v>226</v>
      </c>
      <c r="E222" t="s">
        <v>188</v>
      </c>
    </row>
    <row r="223" spans="1:5" x14ac:dyDescent="0.45">
      <c r="A223" t="s">
        <v>94</v>
      </c>
      <c r="B223" t="s">
        <v>14</v>
      </c>
      <c r="C223" s="1" t="s">
        <v>531</v>
      </c>
      <c r="D223" s="1" t="s">
        <v>521</v>
      </c>
      <c r="E223" t="s">
        <v>189</v>
      </c>
    </row>
    <row r="224" spans="1:5" x14ac:dyDescent="0.45">
      <c r="A224" t="s">
        <v>94</v>
      </c>
      <c r="B224" t="s">
        <v>14</v>
      </c>
      <c r="C224" s="1" t="s">
        <v>531</v>
      </c>
      <c r="D224" s="1" t="s">
        <v>522</v>
      </c>
      <c r="E224" t="s">
        <v>190</v>
      </c>
    </row>
    <row r="225" spans="1:5" x14ac:dyDescent="0.45">
      <c r="A225" t="s">
        <v>94</v>
      </c>
      <c r="B225" t="s">
        <v>14</v>
      </c>
      <c r="C225" s="1" t="s">
        <v>531</v>
      </c>
      <c r="D225" s="1" t="s">
        <v>523</v>
      </c>
      <c r="E225" t="s">
        <v>196</v>
      </c>
    </row>
    <row r="226" spans="1:5" x14ac:dyDescent="0.45">
      <c r="A226" t="s">
        <v>95</v>
      </c>
      <c r="B226" t="s">
        <v>14</v>
      </c>
      <c r="C226" s="1" t="s">
        <v>518</v>
      </c>
      <c r="D226" s="1" t="s">
        <v>541</v>
      </c>
      <c r="E226" t="s">
        <v>184</v>
      </c>
    </row>
    <row r="227" spans="1:5" x14ac:dyDescent="0.45">
      <c r="A227" t="s">
        <v>95</v>
      </c>
      <c r="B227" t="s">
        <v>14</v>
      </c>
      <c r="C227" s="1" t="s">
        <v>518</v>
      </c>
      <c r="D227" s="1" t="s">
        <v>204</v>
      </c>
      <c r="E227" t="s">
        <v>28</v>
      </c>
    </row>
    <row r="228" spans="1:5" x14ac:dyDescent="0.45">
      <c r="A228" t="s">
        <v>95</v>
      </c>
      <c r="B228" t="s">
        <v>14</v>
      </c>
      <c r="C228" s="1" t="s">
        <v>518</v>
      </c>
      <c r="D228" s="1" t="s">
        <v>519</v>
      </c>
      <c r="E228" t="s">
        <v>185</v>
      </c>
    </row>
    <row r="229" spans="1:5" x14ac:dyDescent="0.45">
      <c r="A229" t="s">
        <v>95</v>
      </c>
      <c r="B229" t="s">
        <v>14</v>
      </c>
      <c r="C229" s="1" t="s">
        <v>518</v>
      </c>
      <c r="D229" s="1" t="s">
        <v>209</v>
      </c>
      <c r="E229" t="s">
        <v>186</v>
      </c>
    </row>
    <row r="230" spans="1:5" x14ac:dyDescent="0.45">
      <c r="A230" t="s">
        <v>95</v>
      </c>
      <c r="B230" t="s">
        <v>14</v>
      </c>
      <c r="C230" s="1" t="s">
        <v>518</v>
      </c>
      <c r="D230" s="1" t="s">
        <v>520</v>
      </c>
      <c r="E230" t="s">
        <v>195</v>
      </c>
    </row>
    <row r="231" spans="1:5" x14ac:dyDescent="0.45">
      <c r="A231" t="s">
        <v>95</v>
      </c>
      <c r="B231" t="s">
        <v>14</v>
      </c>
      <c r="C231" s="1" t="s">
        <v>518</v>
      </c>
      <c r="D231" s="1" t="s">
        <v>216</v>
      </c>
      <c r="E231" t="s">
        <v>187</v>
      </c>
    </row>
    <row r="232" spans="1:5" x14ac:dyDescent="0.45">
      <c r="A232" t="s">
        <v>95</v>
      </c>
      <c r="B232" t="s">
        <v>14</v>
      </c>
      <c r="C232" s="1" t="s">
        <v>518</v>
      </c>
      <c r="D232" s="1" t="s">
        <v>226</v>
      </c>
      <c r="E232" t="s">
        <v>188</v>
      </c>
    </row>
    <row r="233" spans="1:5" x14ac:dyDescent="0.45">
      <c r="A233" t="s">
        <v>95</v>
      </c>
      <c r="B233" t="s">
        <v>14</v>
      </c>
      <c r="C233" s="1" t="s">
        <v>518</v>
      </c>
      <c r="D233" s="1" t="s">
        <v>521</v>
      </c>
      <c r="E233" t="s">
        <v>189</v>
      </c>
    </row>
    <row r="234" spans="1:5" x14ac:dyDescent="0.45">
      <c r="A234" t="s">
        <v>95</v>
      </c>
      <c r="B234" t="s">
        <v>14</v>
      </c>
      <c r="C234" s="1" t="s">
        <v>518</v>
      </c>
      <c r="D234" s="1" t="s">
        <v>522</v>
      </c>
      <c r="E234" t="s">
        <v>190</v>
      </c>
    </row>
    <row r="235" spans="1:5" x14ac:dyDescent="0.45">
      <c r="A235" t="s">
        <v>95</v>
      </c>
      <c r="B235" t="s">
        <v>14</v>
      </c>
      <c r="C235" s="1" t="s">
        <v>518</v>
      </c>
      <c r="D235" s="1" t="s">
        <v>523</v>
      </c>
      <c r="E235" t="s">
        <v>196</v>
      </c>
    </row>
    <row r="236" spans="1:5" x14ac:dyDescent="0.45">
      <c r="A236" t="s">
        <v>96</v>
      </c>
      <c r="B236" t="s">
        <v>12</v>
      </c>
      <c r="C236" s="1" t="s">
        <v>538</v>
      </c>
      <c r="D236" s="1" t="s">
        <v>541</v>
      </c>
      <c r="E236" t="s">
        <v>184</v>
      </c>
    </row>
    <row r="237" spans="1:5" x14ac:dyDescent="0.45">
      <c r="A237" t="s">
        <v>96</v>
      </c>
      <c r="B237" t="s">
        <v>12</v>
      </c>
      <c r="C237" s="1" t="s">
        <v>538</v>
      </c>
      <c r="D237" s="1" t="s">
        <v>547</v>
      </c>
      <c r="E237" t="s">
        <v>197</v>
      </c>
    </row>
    <row r="238" spans="1:5" x14ac:dyDescent="0.45">
      <c r="A238" t="s">
        <v>96</v>
      </c>
      <c r="B238" t="s">
        <v>12</v>
      </c>
      <c r="C238" s="1" t="s">
        <v>538</v>
      </c>
      <c r="D238" s="1" t="s">
        <v>204</v>
      </c>
      <c r="E238" t="s">
        <v>28</v>
      </c>
    </row>
    <row r="239" spans="1:5" x14ac:dyDescent="0.45">
      <c r="A239" t="s">
        <v>96</v>
      </c>
      <c r="B239" t="s">
        <v>12</v>
      </c>
      <c r="C239" s="1" t="s">
        <v>538</v>
      </c>
      <c r="D239" s="1" t="s">
        <v>519</v>
      </c>
      <c r="E239" t="s">
        <v>185</v>
      </c>
    </row>
    <row r="240" spans="1:5" x14ac:dyDescent="0.45">
      <c r="A240" t="s">
        <v>96</v>
      </c>
      <c r="B240" t="s">
        <v>12</v>
      </c>
      <c r="C240" s="1" t="s">
        <v>538</v>
      </c>
      <c r="D240" s="1" t="s">
        <v>209</v>
      </c>
      <c r="E240" t="s">
        <v>186</v>
      </c>
    </row>
    <row r="241" spans="1:5" x14ac:dyDescent="0.45">
      <c r="A241" t="s">
        <v>96</v>
      </c>
      <c r="B241" t="s">
        <v>12</v>
      </c>
      <c r="C241" s="1" t="s">
        <v>538</v>
      </c>
      <c r="D241" s="1" t="s">
        <v>520</v>
      </c>
      <c r="E241" t="s">
        <v>195</v>
      </c>
    </row>
    <row r="242" spans="1:5" x14ac:dyDescent="0.45">
      <c r="A242" t="s">
        <v>96</v>
      </c>
      <c r="B242" t="s">
        <v>12</v>
      </c>
      <c r="C242" s="1" t="s">
        <v>538</v>
      </c>
      <c r="D242" s="1" t="s">
        <v>216</v>
      </c>
      <c r="E242" t="s">
        <v>187</v>
      </c>
    </row>
    <row r="243" spans="1:5" x14ac:dyDescent="0.45">
      <c r="A243" t="s">
        <v>96</v>
      </c>
      <c r="B243" t="s">
        <v>12</v>
      </c>
      <c r="C243" s="1" t="s">
        <v>538</v>
      </c>
      <c r="D243" s="1" t="s">
        <v>226</v>
      </c>
      <c r="E243" t="s">
        <v>188</v>
      </c>
    </row>
    <row r="244" spans="1:5" x14ac:dyDescent="0.45">
      <c r="A244" t="s">
        <v>96</v>
      </c>
      <c r="B244" t="s">
        <v>12</v>
      </c>
      <c r="C244" s="1" t="s">
        <v>538</v>
      </c>
      <c r="D244" s="1" t="s">
        <v>521</v>
      </c>
      <c r="E244" t="s">
        <v>189</v>
      </c>
    </row>
    <row r="245" spans="1:5" x14ac:dyDescent="0.45">
      <c r="A245" t="s">
        <v>96</v>
      </c>
      <c r="B245" t="s">
        <v>12</v>
      </c>
      <c r="C245" s="1" t="s">
        <v>538</v>
      </c>
      <c r="D245" s="1" t="s">
        <v>522</v>
      </c>
      <c r="E245" t="s">
        <v>190</v>
      </c>
    </row>
    <row r="246" spans="1:5" x14ac:dyDescent="0.45">
      <c r="A246" t="s">
        <v>97</v>
      </c>
      <c r="B246" t="s">
        <v>12</v>
      </c>
      <c r="C246" s="1" t="s">
        <v>539</v>
      </c>
      <c r="D246" s="1" t="s">
        <v>541</v>
      </c>
      <c r="E246" t="s">
        <v>184</v>
      </c>
    </row>
    <row r="247" spans="1:5" x14ac:dyDescent="0.45">
      <c r="A247" t="s">
        <v>97</v>
      </c>
      <c r="B247" t="s">
        <v>12</v>
      </c>
      <c r="C247" s="1" t="s">
        <v>539</v>
      </c>
      <c r="D247" s="1" t="s">
        <v>547</v>
      </c>
      <c r="E247" t="s">
        <v>197</v>
      </c>
    </row>
    <row r="248" spans="1:5" x14ac:dyDescent="0.45">
      <c r="A248" t="s">
        <v>97</v>
      </c>
      <c r="B248" t="s">
        <v>12</v>
      </c>
      <c r="C248" s="1" t="s">
        <v>539</v>
      </c>
      <c r="D248" s="1" t="s">
        <v>204</v>
      </c>
      <c r="E248" t="s">
        <v>28</v>
      </c>
    </row>
    <row r="249" spans="1:5" x14ac:dyDescent="0.45">
      <c r="A249" t="s">
        <v>97</v>
      </c>
      <c r="B249" t="s">
        <v>12</v>
      </c>
      <c r="C249" s="1" t="s">
        <v>539</v>
      </c>
      <c r="D249" s="1" t="s">
        <v>519</v>
      </c>
      <c r="E249" t="s">
        <v>185</v>
      </c>
    </row>
    <row r="250" spans="1:5" x14ac:dyDescent="0.45">
      <c r="A250" t="s">
        <v>97</v>
      </c>
      <c r="B250" t="s">
        <v>12</v>
      </c>
      <c r="C250" s="1" t="s">
        <v>539</v>
      </c>
      <c r="D250" s="1" t="s">
        <v>209</v>
      </c>
      <c r="E250" t="s">
        <v>186</v>
      </c>
    </row>
    <row r="251" spans="1:5" x14ac:dyDescent="0.45">
      <c r="A251" t="s">
        <v>97</v>
      </c>
      <c r="B251" t="s">
        <v>12</v>
      </c>
      <c r="C251" s="1" t="s">
        <v>539</v>
      </c>
      <c r="D251" s="1" t="s">
        <v>520</v>
      </c>
      <c r="E251" t="s">
        <v>195</v>
      </c>
    </row>
    <row r="252" spans="1:5" x14ac:dyDescent="0.45">
      <c r="A252" t="s">
        <v>97</v>
      </c>
      <c r="B252" t="s">
        <v>12</v>
      </c>
      <c r="C252" s="1" t="s">
        <v>539</v>
      </c>
      <c r="D252" s="1" t="s">
        <v>216</v>
      </c>
      <c r="E252" t="s">
        <v>187</v>
      </c>
    </row>
    <row r="253" spans="1:5" x14ac:dyDescent="0.45">
      <c r="A253" t="s">
        <v>97</v>
      </c>
      <c r="B253" t="s">
        <v>12</v>
      </c>
      <c r="C253" s="1" t="s">
        <v>539</v>
      </c>
      <c r="D253" s="1" t="s">
        <v>226</v>
      </c>
      <c r="E253" t="s">
        <v>188</v>
      </c>
    </row>
    <row r="254" spans="1:5" x14ac:dyDescent="0.45">
      <c r="A254" t="s">
        <v>97</v>
      </c>
      <c r="B254" t="s">
        <v>12</v>
      </c>
      <c r="C254" s="1" t="s">
        <v>539</v>
      </c>
      <c r="D254" s="1" t="s">
        <v>521</v>
      </c>
      <c r="E254" t="s">
        <v>189</v>
      </c>
    </row>
    <row r="255" spans="1:5" x14ac:dyDescent="0.45">
      <c r="A255" t="s">
        <v>97</v>
      </c>
      <c r="B255" t="s">
        <v>12</v>
      </c>
      <c r="C255" s="1" t="s">
        <v>539</v>
      </c>
      <c r="D255" s="1" t="s">
        <v>522</v>
      </c>
      <c r="E255" t="s">
        <v>190</v>
      </c>
    </row>
    <row r="256" spans="1:5" x14ac:dyDescent="0.45">
      <c r="A256" t="s">
        <v>98</v>
      </c>
      <c r="B256" t="s">
        <v>12</v>
      </c>
      <c r="C256" s="1" t="s">
        <v>540</v>
      </c>
      <c r="D256" s="1" t="s">
        <v>541</v>
      </c>
      <c r="E256" t="s">
        <v>184</v>
      </c>
    </row>
    <row r="257" spans="1:5" x14ac:dyDescent="0.45">
      <c r="A257" t="s">
        <v>98</v>
      </c>
      <c r="B257" t="s">
        <v>12</v>
      </c>
      <c r="C257" s="1" t="s">
        <v>540</v>
      </c>
      <c r="D257" s="1" t="s">
        <v>547</v>
      </c>
      <c r="E257" t="s">
        <v>197</v>
      </c>
    </row>
    <row r="258" spans="1:5" x14ac:dyDescent="0.45">
      <c r="A258" t="s">
        <v>98</v>
      </c>
      <c r="B258" t="s">
        <v>12</v>
      </c>
      <c r="C258" s="1" t="s">
        <v>540</v>
      </c>
      <c r="D258" s="1" t="s">
        <v>204</v>
      </c>
      <c r="E258" t="s">
        <v>28</v>
      </c>
    </row>
    <row r="259" spans="1:5" x14ac:dyDescent="0.45">
      <c r="A259" t="s">
        <v>98</v>
      </c>
      <c r="B259" t="s">
        <v>12</v>
      </c>
      <c r="C259" s="1" t="s">
        <v>540</v>
      </c>
      <c r="D259" s="1" t="s">
        <v>519</v>
      </c>
      <c r="E259" t="s">
        <v>185</v>
      </c>
    </row>
    <row r="260" spans="1:5" x14ac:dyDescent="0.45">
      <c r="A260" t="s">
        <v>98</v>
      </c>
      <c r="B260" t="s">
        <v>12</v>
      </c>
      <c r="C260" s="1" t="s">
        <v>540</v>
      </c>
      <c r="D260" s="1" t="s">
        <v>209</v>
      </c>
      <c r="E260" t="s">
        <v>186</v>
      </c>
    </row>
    <row r="261" spans="1:5" x14ac:dyDescent="0.45">
      <c r="A261" t="s">
        <v>98</v>
      </c>
      <c r="B261" t="s">
        <v>12</v>
      </c>
      <c r="C261" s="1" t="s">
        <v>540</v>
      </c>
      <c r="D261" s="1" t="s">
        <v>520</v>
      </c>
      <c r="E261" t="s">
        <v>195</v>
      </c>
    </row>
    <row r="262" spans="1:5" x14ac:dyDescent="0.45">
      <c r="A262" t="s">
        <v>98</v>
      </c>
      <c r="B262" t="s">
        <v>12</v>
      </c>
      <c r="C262" s="1" t="s">
        <v>540</v>
      </c>
      <c r="D262" s="1" t="s">
        <v>216</v>
      </c>
      <c r="E262" t="s">
        <v>187</v>
      </c>
    </row>
    <row r="263" spans="1:5" x14ac:dyDescent="0.45">
      <c r="A263" t="s">
        <v>98</v>
      </c>
      <c r="B263" t="s">
        <v>12</v>
      </c>
      <c r="C263" s="1" t="s">
        <v>540</v>
      </c>
      <c r="D263" s="1" t="s">
        <v>226</v>
      </c>
      <c r="E263" t="s">
        <v>188</v>
      </c>
    </row>
    <row r="264" spans="1:5" x14ac:dyDescent="0.45">
      <c r="A264" t="s">
        <v>98</v>
      </c>
      <c r="B264" t="s">
        <v>12</v>
      </c>
      <c r="C264" s="1" t="s">
        <v>540</v>
      </c>
      <c r="D264" s="1" t="s">
        <v>521</v>
      </c>
      <c r="E264" t="s">
        <v>189</v>
      </c>
    </row>
    <row r="265" spans="1:5" x14ac:dyDescent="0.45">
      <c r="A265" t="s">
        <v>98</v>
      </c>
      <c r="B265" t="s">
        <v>12</v>
      </c>
      <c r="C265" s="1" t="s">
        <v>540</v>
      </c>
      <c r="D265" s="1" t="s">
        <v>522</v>
      </c>
      <c r="E265" t="s">
        <v>190</v>
      </c>
    </row>
    <row r="266" spans="1:5" x14ac:dyDescent="0.45">
      <c r="A266" t="s">
        <v>99</v>
      </c>
      <c r="B266" t="s">
        <v>12</v>
      </c>
      <c r="C266" s="1" t="s">
        <v>541</v>
      </c>
      <c r="D266" s="1" t="s">
        <v>541</v>
      </c>
      <c r="E266" t="s">
        <v>184</v>
      </c>
    </row>
    <row r="267" spans="1:5" x14ac:dyDescent="0.45">
      <c r="A267" t="s">
        <v>99</v>
      </c>
      <c r="B267" t="s">
        <v>12</v>
      </c>
      <c r="C267" s="1" t="s">
        <v>541</v>
      </c>
      <c r="D267" s="1" t="s">
        <v>547</v>
      </c>
      <c r="E267" t="s">
        <v>197</v>
      </c>
    </row>
    <row r="268" spans="1:5" x14ac:dyDescent="0.45">
      <c r="A268" t="s">
        <v>99</v>
      </c>
      <c r="B268" t="s">
        <v>12</v>
      </c>
      <c r="C268" s="1" t="s">
        <v>541</v>
      </c>
      <c r="D268" s="1" t="s">
        <v>204</v>
      </c>
      <c r="E268" t="s">
        <v>28</v>
      </c>
    </row>
    <row r="269" spans="1:5" x14ac:dyDescent="0.45">
      <c r="A269" t="s">
        <v>99</v>
      </c>
      <c r="B269" t="s">
        <v>12</v>
      </c>
      <c r="C269" s="1" t="s">
        <v>541</v>
      </c>
      <c r="D269" s="1" t="s">
        <v>519</v>
      </c>
      <c r="E269" t="s">
        <v>185</v>
      </c>
    </row>
    <row r="270" spans="1:5" x14ac:dyDescent="0.45">
      <c r="A270" t="s">
        <v>99</v>
      </c>
      <c r="B270" t="s">
        <v>12</v>
      </c>
      <c r="C270" s="1" t="s">
        <v>541</v>
      </c>
      <c r="D270" s="1" t="s">
        <v>209</v>
      </c>
      <c r="E270" t="s">
        <v>186</v>
      </c>
    </row>
    <row r="271" spans="1:5" x14ac:dyDescent="0.45">
      <c r="A271" t="s">
        <v>99</v>
      </c>
      <c r="B271" t="s">
        <v>12</v>
      </c>
      <c r="C271" s="1" t="s">
        <v>541</v>
      </c>
      <c r="D271" s="1" t="s">
        <v>520</v>
      </c>
      <c r="E271" t="s">
        <v>195</v>
      </c>
    </row>
    <row r="272" spans="1:5" x14ac:dyDescent="0.45">
      <c r="A272" t="s">
        <v>99</v>
      </c>
      <c r="B272" t="s">
        <v>12</v>
      </c>
      <c r="C272" s="1" t="s">
        <v>541</v>
      </c>
      <c r="D272" s="1" t="s">
        <v>216</v>
      </c>
      <c r="E272" t="s">
        <v>187</v>
      </c>
    </row>
    <row r="273" spans="1:5" x14ac:dyDescent="0.45">
      <c r="A273" t="s">
        <v>99</v>
      </c>
      <c r="B273" t="s">
        <v>12</v>
      </c>
      <c r="C273" s="1" t="s">
        <v>541</v>
      </c>
      <c r="D273" s="1" t="s">
        <v>226</v>
      </c>
      <c r="E273" t="s">
        <v>188</v>
      </c>
    </row>
    <row r="274" spans="1:5" x14ac:dyDescent="0.45">
      <c r="A274" t="s">
        <v>99</v>
      </c>
      <c r="B274" t="s">
        <v>12</v>
      </c>
      <c r="C274" s="1" t="s">
        <v>541</v>
      </c>
      <c r="D274" s="1" t="s">
        <v>521</v>
      </c>
      <c r="E274" t="s">
        <v>189</v>
      </c>
    </row>
    <row r="275" spans="1:5" x14ac:dyDescent="0.45">
      <c r="A275" t="s">
        <v>99</v>
      </c>
      <c r="B275" t="s">
        <v>12</v>
      </c>
      <c r="C275" s="1" t="s">
        <v>541</v>
      </c>
      <c r="D275" s="1" t="s">
        <v>522</v>
      </c>
      <c r="E275" t="s">
        <v>190</v>
      </c>
    </row>
    <row r="276" spans="1:5" x14ac:dyDescent="0.45">
      <c r="A276" t="s">
        <v>100</v>
      </c>
      <c r="B276" t="s">
        <v>12</v>
      </c>
      <c r="C276" s="1" t="s">
        <v>542</v>
      </c>
      <c r="D276" s="1" t="s">
        <v>541</v>
      </c>
      <c r="E276" t="s">
        <v>184</v>
      </c>
    </row>
    <row r="277" spans="1:5" x14ac:dyDescent="0.45">
      <c r="A277" t="s">
        <v>100</v>
      </c>
      <c r="B277" t="s">
        <v>12</v>
      </c>
      <c r="C277" s="1" t="s">
        <v>542</v>
      </c>
      <c r="D277" s="1" t="s">
        <v>547</v>
      </c>
      <c r="E277" t="s">
        <v>197</v>
      </c>
    </row>
    <row r="278" spans="1:5" x14ac:dyDescent="0.45">
      <c r="A278" t="s">
        <v>100</v>
      </c>
      <c r="B278" t="s">
        <v>12</v>
      </c>
      <c r="C278" s="1" t="s">
        <v>542</v>
      </c>
      <c r="D278" s="1" t="s">
        <v>204</v>
      </c>
      <c r="E278" t="s">
        <v>28</v>
      </c>
    </row>
    <row r="279" spans="1:5" x14ac:dyDescent="0.45">
      <c r="A279" t="s">
        <v>100</v>
      </c>
      <c r="B279" t="s">
        <v>12</v>
      </c>
      <c r="C279" s="1" t="s">
        <v>542</v>
      </c>
      <c r="D279" s="1" t="s">
        <v>519</v>
      </c>
      <c r="E279" t="s">
        <v>185</v>
      </c>
    </row>
    <row r="280" spans="1:5" x14ac:dyDescent="0.45">
      <c r="A280" t="s">
        <v>100</v>
      </c>
      <c r="B280" t="s">
        <v>12</v>
      </c>
      <c r="C280" s="1" t="s">
        <v>542</v>
      </c>
      <c r="D280" s="1" t="s">
        <v>209</v>
      </c>
      <c r="E280" t="s">
        <v>186</v>
      </c>
    </row>
    <row r="281" spans="1:5" x14ac:dyDescent="0.45">
      <c r="A281" t="s">
        <v>100</v>
      </c>
      <c r="B281" t="s">
        <v>12</v>
      </c>
      <c r="C281" s="1" t="s">
        <v>542</v>
      </c>
      <c r="D281" s="1" t="s">
        <v>520</v>
      </c>
      <c r="E281" t="s">
        <v>195</v>
      </c>
    </row>
    <row r="282" spans="1:5" x14ac:dyDescent="0.45">
      <c r="A282" t="s">
        <v>100</v>
      </c>
      <c r="B282" t="s">
        <v>12</v>
      </c>
      <c r="C282" s="1" t="s">
        <v>542</v>
      </c>
      <c r="D282" s="1" t="s">
        <v>216</v>
      </c>
      <c r="E282" t="s">
        <v>187</v>
      </c>
    </row>
    <row r="283" spans="1:5" x14ac:dyDescent="0.45">
      <c r="A283" t="s">
        <v>100</v>
      </c>
      <c r="B283" t="s">
        <v>12</v>
      </c>
      <c r="C283" s="1" t="s">
        <v>542</v>
      </c>
      <c r="D283" s="1" t="s">
        <v>226</v>
      </c>
      <c r="E283" t="s">
        <v>188</v>
      </c>
    </row>
    <row r="284" spans="1:5" x14ac:dyDescent="0.45">
      <c r="A284" t="s">
        <v>100</v>
      </c>
      <c r="B284" t="s">
        <v>12</v>
      </c>
      <c r="C284" s="1" t="s">
        <v>542</v>
      </c>
      <c r="D284" s="1" t="s">
        <v>521</v>
      </c>
      <c r="E284" t="s">
        <v>189</v>
      </c>
    </row>
    <row r="285" spans="1:5" x14ac:dyDescent="0.45">
      <c r="A285" t="s">
        <v>100</v>
      </c>
      <c r="B285" t="s">
        <v>12</v>
      </c>
      <c r="C285" s="1" t="s">
        <v>542</v>
      </c>
      <c r="D285" s="1" t="s">
        <v>522</v>
      </c>
      <c r="E285" t="s">
        <v>190</v>
      </c>
    </row>
    <row r="286" spans="1:5" x14ac:dyDescent="0.45">
      <c r="A286" t="s">
        <v>101</v>
      </c>
      <c r="B286" t="s">
        <v>12</v>
      </c>
      <c r="C286" s="1" t="s">
        <v>543</v>
      </c>
      <c r="D286" s="1" t="s">
        <v>541</v>
      </c>
      <c r="E286" t="s">
        <v>184</v>
      </c>
    </row>
    <row r="287" spans="1:5" x14ac:dyDescent="0.45">
      <c r="A287" t="s">
        <v>101</v>
      </c>
      <c r="B287" t="s">
        <v>12</v>
      </c>
      <c r="C287" s="1" t="s">
        <v>543</v>
      </c>
      <c r="D287" s="1" t="s">
        <v>547</v>
      </c>
      <c r="E287" t="s">
        <v>197</v>
      </c>
    </row>
    <row r="288" spans="1:5" x14ac:dyDescent="0.45">
      <c r="A288" t="s">
        <v>101</v>
      </c>
      <c r="B288" t="s">
        <v>12</v>
      </c>
      <c r="C288" s="1" t="s">
        <v>543</v>
      </c>
      <c r="D288" s="1" t="s">
        <v>204</v>
      </c>
      <c r="E288" t="s">
        <v>28</v>
      </c>
    </row>
    <row r="289" spans="1:5" x14ac:dyDescent="0.45">
      <c r="A289" t="s">
        <v>101</v>
      </c>
      <c r="B289" t="s">
        <v>12</v>
      </c>
      <c r="C289" s="1" t="s">
        <v>543</v>
      </c>
      <c r="D289" s="1" t="s">
        <v>519</v>
      </c>
      <c r="E289" t="s">
        <v>185</v>
      </c>
    </row>
    <row r="290" spans="1:5" x14ac:dyDescent="0.45">
      <c r="A290" t="s">
        <v>101</v>
      </c>
      <c r="B290" t="s">
        <v>12</v>
      </c>
      <c r="C290" s="1" t="s">
        <v>543</v>
      </c>
      <c r="D290" s="1" t="s">
        <v>209</v>
      </c>
      <c r="E290" t="s">
        <v>186</v>
      </c>
    </row>
    <row r="291" spans="1:5" x14ac:dyDescent="0.45">
      <c r="A291" t="s">
        <v>101</v>
      </c>
      <c r="B291" t="s">
        <v>12</v>
      </c>
      <c r="C291" s="1" t="s">
        <v>543</v>
      </c>
      <c r="D291" s="1" t="s">
        <v>520</v>
      </c>
      <c r="E291" t="s">
        <v>195</v>
      </c>
    </row>
    <row r="292" spans="1:5" x14ac:dyDescent="0.45">
      <c r="A292" t="s">
        <v>101</v>
      </c>
      <c r="B292" t="s">
        <v>12</v>
      </c>
      <c r="C292" s="1" t="s">
        <v>543</v>
      </c>
      <c r="D292" s="1" t="s">
        <v>216</v>
      </c>
      <c r="E292" t="s">
        <v>187</v>
      </c>
    </row>
    <row r="293" spans="1:5" x14ac:dyDescent="0.45">
      <c r="A293" t="s">
        <v>101</v>
      </c>
      <c r="B293" t="s">
        <v>12</v>
      </c>
      <c r="C293" s="1" t="s">
        <v>543</v>
      </c>
      <c r="D293" s="1" t="s">
        <v>226</v>
      </c>
      <c r="E293" t="s">
        <v>188</v>
      </c>
    </row>
    <row r="294" spans="1:5" x14ac:dyDescent="0.45">
      <c r="A294" t="s">
        <v>101</v>
      </c>
      <c r="B294" t="s">
        <v>12</v>
      </c>
      <c r="C294" s="1" t="s">
        <v>543</v>
      </c>
      <c r="D294" s="1" t="s">
        <v>521</v>
      </c>
      <c r="E294" t="s">
        <v>189</v>
      </c>
    </row>
    <row r="295" spans="1:5" x14ac:dyDescent="0.45">
      <c r="A295" t="s">
        <v>101</v>
      </c>
      <c r="B295" t="s">
        <v>12</v>
      </c>
      <c r="C295" s="1" t="s">
        <v>543</v>
      </c>
      <c r="D295" s="1" t="s">
        <v>522</v>
      </c>
      <c r="E295" t="s">
        <v>190</v>
      </c>
    </row>
    <row r="296" spans="1:5" x14ac:dyDescent="0.45">
      <c r="A296" t="s">
        <v>102</v>
      </c>
      <c r="B296" t="s">
        <v>12</v>
      </c>
      <c r="C296" s="1" t="s">
        <v>544</v>
      </c>
      <c r="D296" s="1" t="s">
        <v>541</v>
      </c>
      <c r="E296" t="s">
        <v>184</v>
      </c>
    </row>
    <row r="297" spans="1:5" x14ac:dyDescent="0.45">
      <c r="A297" t="s">
        <v>102</v>
      </c>
      <c r="B297" t="s">
        <v>12</v>
      </c>
      <c r="C297" s="1" t="s">
        <v>544</v>
      </c>
      <c r="D297" s="1" t="s">
        <v>547</v>
      </c>
      <c r="E297" t="s">
        <v>197</v>
      </c>
    </row>
    <row r="298" spans="1:5" x14ac:dyDescent="0.45">
      <c r="A298" t="s">
        <v>102</v>
      </c>
      <c r="B298" t="s">
        <v>12</v>
      </c>
      <c r="C298" s="1" t="s">
        <v>544</v>
      </c>
      <c r="D298" s="1" t="s">
        <v>204</v>
      </c>
      <c r="E298" t="s">
        <v>28</v>
      </c>
    </row>
    <row r="299" spans="1:5" x14ac:dyDescent="0.45">
      <c r="A299" t="s">
        <v>102</v>
      </c>
      <c r="B299" t="s">
        <v>12</v>
      </c>
      <c r="C299" s="1" t="s">
        <v>544</v>
      </c>
      <c r="D299" s="1" t="s">
        <v>519</v>
      </c>
      <c r="E299" t="s">
        <v>185</v>
      </c>
    </row>
    <row r="300" spans="1:5" x14ac:dyDescent="0.45">
      <c r="A300" t="s">
        <v>102</v>
      </c>
      <c r="B300" t="s">
        <v>12</v>
      </c>
      <c r="C300" s="1" t="s">
        <v>544</v>
      </c>
      <c r="D300" s="1" t="s">
        <v>209</v>
      </c>
      <c r="E300" t="s">
        <v>186</v>
      </c>
    </row>
    <row r="301" spans="1:5" x14ac:dyDescent="0.45">
      <c r="A301" t="s">
        <v>102</v>
      </c>
      <c r="B301" t="s">
        <v>12</v>
      </c>
      <c r="C301" s="1" t="s">
        <v>544</v>
      </c>
      <c r="D301" s="1" t="s">
        <v>520</v>
      </c>
      <c r="E301" t="s">
        <v>195</v>
      </c>
    </row>
    <row r="302" spans="1:5" x14ac:dyDescent="0.45">
      <c r="A302" t="s">
        <v>102</v>
      </c>
      <c r="B302" t="s">
        <v>12</v>
      </c>
      <c r="C302" s="1" t="s">
        <v>544</v>
      </c>
      <c r="D302" s="1" t="s">
        <v>216</v>
      </c>
      <c r="E302" t="s">
        <v>187</v>
      </c>
    </row>
    <row r="303" spans="1:5" x14ac:dyDescent="0.45">
      <c r="A303" t="s">
        <v>102</v>
      </c>
      <c r="B303" t="s">
        <v>12</v>
      </c>
      <c r="C303" s="1" t="s">
        <v>544</v>
      </c>
      <c r="D303" s="1" t="s">
        <v>226</v>
      </c>
      <c r="E303" t="s">
        <v>188</v>
      </c>
    </row>
    <row r="304" spans="1:5" x14ac:dyDescent="0.45">
      <c r="A304" t="s">
        <v>102</v>
      </c>
      <c r="B304" t="s">
        <v>12</v>
      </c>
      <c r="C304" s="1" t="s">
        <v>544</v>
      </c>
      <c r="D304" s="1" t="s">
        <v>521</v>
      </c>
      <c r="E304" t="s">
        <v>189</v>
      </c>
    </row>
    <row r="305" spans="1:5" x14ac:dyDescent="0.45">
      <c r="A305" t="s">
        <v>102</v>
      </c>
      <c r="B305" t="s">
        <v>12</v>
      </c>
      <c r="C305" s="1" t="s">
        <v>544</v>
      </c>
      <c r="D305" s="1" t="s">
        <v>522</v>
      </c>
      <c r="E305" t="s">
        <v>190</v>
      </c>
    </row>
    <row r="306" spans="1:5" x14ac:dyDescent="0.45">
      <c r="A306" t="s">
        <v>103</v>
      </c>
      <c r="B306" t="s">
        <v>12</v>
      </c>
      <c r="C306" s="1" t="s">
        <v>204</v>
      </c>
      <c r="D306" s="1" t="s">
        <v>541</v>
      </c>
      <c r="E306" t="s">
        <v>184</v>
      </c>
    </row>
    <row r="307" spans="1:5" x14ac:dyDescent="0.45">
      <c r="A307" t="s">
        <v>103</v>
      </c>
      <c r="B307" t="s">
        <v>12</v>
      </c>
      <c r="C307" s="1" t="s">
        <v>204</v>
      </c>
      <c r="D307" s="1" t="s">
        <v>547</v>
      </c>
      <c r="E307" t="s">
        <v>197</v>
      </c>
    </row>
    <row r="308" spans="1:5" x14ac:dyDescent="0.45">
      <c r="A308" t="s">
        <v>103</v>
      </c>
      <c r="B308" t="s">
        <v>12</v>
      </c>
      <c r="C308" s="1" t="s">
        <v>204</v>
      </c>
      <c r="D308" s="1" t="s">
        <v>204</v>
      </c>
      <c r="E308" t="s">
        <v>28</v>
      </c>
    </row>
    <row r="309" spans="1:5" x14ac:dyDescent="0.45">
      <c r="A309" t="s">
        <v>103</v>
      </c>
      <c r="B309" t="s">
        <v>12</v>
      </c>
      <c r="C309" s="1" t="s">
        <v>204</v>
      </c>
      <c r="D309" s="1" t="s">
        <v>519</v>
      </c>
      <c r="E309" t="s">
        <v>185</v>
      </c>
    </row>
    <row r="310" spans="1:5" x14ac:dyDescent="0.45">
      <c r="A310" t="s">
        <v>103</v>
      </c>
      <c r="B310" t="s">
        <v>12</v>
      </c>
      <c r="C310" s="1" t="s">
        <v>204</v>
      </c>
      <c r="D310" s="1" t="s">
        <v>209</v>
      </c>
      <c r="E310" t="s">
        <v>186</v>
      </c>
    </row>
    <row r="311" spans="1:5" x14ac:dyDescent="0.45">
      <c r="A311" t="s">
        <v>103</v>
      </c>
      <c r="B311" t="s">
        <v>12</v>
      </c>
      <c r="C311" s="1" t="s">
        <v>204</v>
      </c>
      <c r="D311" s="1" t="s">
        <v>520</v>
      </c>
      <c r="E311" t="s">
        <v>195</v>
      </c>
    </row>
    <row r="312" spans="1:5" x14ac:dyDescent="0.45">
      <c r="A312" t="s">
        <v>103</v>
      </c>
      <c r="B312" t="s">
        <v>12</v>
      </c>
      <c r="C312" s="1" t="s">
        <v>204</v>
      </c>
      <c r="D312" s="1" t="s">
        <v>216</v>
      </c>
      <c r="E312" t="s">
        <v>187</v>
      </c>
    </row>
    <row r="313" spans="1:5" x14ac:dyDescent="0.45">
      <c r="A313" t="s">
        <v>103</v>
      </c>
      <c r="B313" t="s">
        <v>12</v>
      </c>
      <c r="C313" s="1" t="s">
        <v>204</v>
      </c>
      <c r="D313" s="1" t="s">
        <v>226</v>
      </c>
      <c r="E313" t="s">
        <v>188</v>
      </c>
    </row>
    <row r="314" spans="1:5" x14ac:dyDescent="0.45">
      <c r="A314" t="s">
        <v>103</v>
      </c>
      <c r="B314" t="s">
        <v>12</v>
      </c>
      <c r="C314" s="1" t="s">
        <v>204</v>
      </c>
      <c r="D314" s="1" t="s">
        <v>521</v>
      </c>
      <c r="E314" t="s">
        <v>189</v>
      </c>
    </row>
    <row r="315" spans="1:5" x14ac:dyDescent="0.45">
      <c r="A315" t="s">
        <v>103</v>
      </c>
      <c r="B315" t="s">
        <v>12</v>
      </c>
      <c r="C315" s="1" t="s">
        <v>204</v>
      </c>
      <c r="D315" s="1" t="s">
        <v>522</v>
      </c>
      <c r="E315" t="s">
        <v>190</v>
      </c>
    </row>
    <row r="316" spans="1:5" x14ac:dyDescent="0.45">
      <c r="A316" t="s">
        <v>104</v>
      </c>
      <c r="B316" t="s">
        <v>12</v>
      </c>
      <c r="C316" s="1" t="s">
        <v>545</v>
      </c>
      <c r="D316" s="1" t="s">
        <v>541</v>
      </c>
      <c r="E316" t="s">
        <v>184</v>
      </c>
    </row>
    <row r="317" spans="1:5" x14ac:dyDescent="0.45">
      <c r="A317" t="s">
        <v>104</v>
      </c>
      <c r="B317" t="s">
        <v>12</v>
      </c>
      <c r="C317" s="1" t="s">
        <v>545</v>
      </c>
      <c r="D317" s="1" t="s">
        <v>547</v>
      </c>
      <c r="E317" t="s">
        <v>197</v>
      </c>
    </row>
    <row r="318" spans="1:5" x14ac:dyDescent="0.45">
      <c r="A318" t="s">
        <v>104</v>
      </c>
      <c r="B318" t="s">
        <v>12</v>
      </c>
      <c r="C318" s="1" t="s">
        <v>545</v>
      </c>
      <c r="D318" s="1" t="s">
        <v>204</v>
      </c>
      <c r="E318" t="s">
        <v>28</v>
      </c>
    </row>
    <row r="319" spans="1:5" x14ac:dyDescent="0.45">
      <c r="A319" t="s">
        <v>104</v>
      </c>
      <c r="B319" t="s">
        <v>12</v>
      </c>
      <c r="C319" s="1" t="s">
        <v>545</v>
      </c>
      <c r="D319" s="1" t="s">
        <v>519</v>
      </c>
      <c r="E319" t="s">
        <v>185</v>
      </c>
    </row>
    <row r="320" spans="1:5" x14ac:dyDescent="0.45">
      <c r="A320" t="s">
        <v>104</v>
      </c>
      <c r="B320" t="s">
        <v>12</v>
      </c>
      <c r="C320" s="1" t="s">
        <v>545</v>
      </c>
      <c r="D320" s="1" t="s">
        <v>209</v>
      </c>
      <c r="E320" t="s">
        <v>186</v>
      </c>
    </row>
    <row r="321" spans="1:5" x14ac:dyDescent="0.45">
      <c r="A321" t="s">
        <v>104</v>
      </c>
      <c r="B321" t="s">
        <v>12</v>
      </c>
      <c r="C321" s="1" t="s">
        <v>545</v>
      </c>
      <c r="D321" s="1" t="s">
        <v>520</v>
      </c>
      <c r="E321" t="s">
        <v>195</v>
      </c>
    </row>
    <row r="322" spans="1:5" x14ac:dyDescent="0.45">
      <c r="A322" t="s">
        <v>104</v>
      </c>
      <c r="B322" t="s">
        <v>12</v>
      </c>
      <c r="C322" s="1" t="s">
        <v>545</v>
      </c>
      <c r="D322" s="1" t="s">
        <v>216</v>
      </c>
      <c r="E322" t="s">
        <v>187</v>
      </c>
    </row>
    <row r="323" spans="1:5" x14ac:dyDescent="0.45">
      <c r="A323" t="s">
        <v>104</v>
      </c>
      <c r="B323" t="s">
        <v>12</v>
      </c>
      <c r="C323" s="1" t="s">
        <v>545</v>
      </c>
      <c r="D323" s="1" t="s">
        <v>226</v>
      </c>
      <c r="E323" t="s">
        <v>188</v>
      </c>
    </row>
    <row r="324" spans="1:5" x14ac:dyDescent="0.45">
      <c r="A324" t="s">
        <v>104</v>
      </c>
      <c r="B324" t="s">
        <v>12</v>
      </c>
      <c r="C324" s="1" t="s">
        <v>545</v>
      </c>
      <c r="D324" s="1" t="s">
        <v>521</v>
      </c>
      <c r="E324" t="s">
        <v>189</v>
      </c>
    </row>
    <row r="325" spans="1:5" x14ac:dyDescent="0.45">
      <c r="A325" t="s">
        <v>104</v>
      </c>
      <c r="B325" t="s">
        <v>12</v>
      </c>
      <c r="C325" s="1" t="s">
        <v>545</v>
      </c>
      <c r="D325" s="1" t="s">
        <v>522</v>
      </c>
      <c r="E325" t="s">
        <v>190</v>
      </c>
    </row>
    <row r="326" spans="1:5" x14ac:dyDescent="0.45">
      <c r="A326" t="s">
        <v>105</v>
      </c>
      <c r="B326" t="s">
        <v>34</v>
      </c>
      <c r="C326" s="1" t="s">
        <v>526</v>
      </c>
      <c r="D326" s="1" t="s">
        <v>554</v>
      </c>
      <c r="E326" t="s">
        <v>198</v>
      </c>
    </row>
    <row r="327" spans="1:5" x14ac:dyDescent="0.45">
      <c r="A327" t="s">
        <v>105</v>
      </c>
      <c r="B327" t="s">
        <v>34</v>
      </c>
      <c r="C327" s="1" t="s">
        <v>526</v>
      </c>
      <c r="D327" s="1" t="s">
        <v>548</v>
      </c>
      <c r="E327" t="s">
        <v>199</v>
      </c>
    </row>
    <row r="328" spans="1:5" x14ac:dyDescent="0.45">
      <c r="A328" t="s">
        <v>105</v>
      </c>
      <c r="B328" t="s">
        <v>34</v>
      </c>
      <c r="C328" s="1" t="s">
        <v>526</v>
      </c>
      <c r="D328" s="1" t="s">
        <v>555</v>
      </c>
      <c r="E328" t="s">
        <v>200</v>
      </c>
    </row>
    <row r="329" spans="1:5" x14ac:dyDescent="0.45">
      <c r="A329" t="s">
        <v>105</v>
      </c>
      <c r="B329" t="s">
        <v>34</v>
      </c>
      <c r="C329" s="1" t="s">
        <v>526</v>
      </c>
      <c r="D329" s="1" t="s">
        <v>556</v>
      </c>
      <c r="E329" t="s">
        <v>201</v>
      </c>
    </row>
    <row r="330" spans="1:5" x14ac:dyDescent="0.45">
      <c r="A330" t="s">
        <v>105</v>
      </c>
      <c r="B330" t="s">
        <v>34</v>
      </c>
      <c r="C330" s="1" t="s">
        <v>526</v>
      </c>
      <c r="D330" s="1" t="s">
        <v>557</v>
      </c>
      <c r="E330" t="s">
        <v>202</v>
      </c>
    </row>
    <row r="331" spans="1:5" x14ac:dyDescent="0.45">
      <c r="A331" t="s">
        <v>105</v>
      </c>
      <c r="B331" t="s">
        <v>34</v>
      </c>
      <c r="C331" s="1" t="s">
        <v>526</v>
      </c>
      <c r="D331" s="1" t="s">
        <v>558</v>
      </c>
      <c r="E331" t="s">
        <v>184</v>
      </c>
    </row>
    <row r="332" spans="1:5" x14ac:dyDescent="0.45">
      <c r="A332" t="s">
        <v>106</v>
      </c>
      <c r="B332" t="s">
        <v>34</v>
      </c>
      <c r="C332" s="1" t="s">
        <v>527</v>
      </c>
      <c r="D332" s="1" t="s">
        <v>554</v>
      </c>
      <c r="E332" t="s">
        <v>198</v>
      </c>
    </row>
    <row r="333" spans="1:5" x14ac:dyDescent="0.45">
      <c r="A333" t="s">
        <v>106</v>
      </c>
      <c r="B333" t="s">
        <v>34</v>
      </c>
      <c r="C333" s="1" t="s">
        <v>527</v>
      </c>
      <c r="D333" s="1" t="s">
        <v>548</v>
      </c>
      <c r="E333" t="s">
        <v>199</v>
      </c>
    </row>
    <row r="334" spans="1:5" x14ac:dyDescent="0.45">
      <c r="A334" t="s">
        <v>106</v>
      </c>
      <c r="B334" t="s">
        <v>34</v>
      </c>
      <c r="C334" s="1" t="s">
        <v>527</v>
      </c>
      <c r="D334" s="1" t="s">
        <v>555</v>
      </c>
      <c r="E334" t="s">
        <v>200</v>
      </c>
    </row>
    <row r="335" spans="1:5" x14ac:dyDescent="0.45">
      <c r="A335" t="s">
        <v>106</v>
      </c>
      <c r="B335" t="s">
        <v>34</v>
      </c>
      <c r="C335" s="1" t="s">
        <v>527</v>
      </c>
      <c r="D335" s="1" t="s">
        <v>556</v>
      </c>
      <c r="E335" t="s">
        <v>201</v>
      </c>
    </row>
    <row r="336" spans="1:5" x14ac:dyDescent="0.45">
      <c r="A336" t="s">
        <v>106</v>
      </c>
      <c r="B336" t="s">
        <v>34</v>
      </c>
      <c r="C336" s="1" t="s">
        <v>527</v>
      </c>
      <c r="D336" s="1" t="s">
        <v>557</v>
      </c>
      <c r="E336" t="s">
        <v>202</v>
      </c>
    </row>
    <row r="337" spans="1:5" x14ac:dyDescent="0.45">
      <c r="A337" t="s">
        <v>106</v>
      </c>
      <c r="B337" t="s">
        <v>34</v>
      </c>
      <c r="C337" s="1" t="s">
        <v>527</v>
      </c>
      <c r="D337" s="1" t="s">
        <v>558</v>
      </c>
      <c r="E337" t="s">
        <v>184</v>
      </c>
    </row>
    <row r="338" spans="1:5" x14ac:dyDescent="0.45">
      <c r="A338" t="s">
        <v>107</v>
      </c>
      <c r="B338" t="s">
        <v>34</v>
      </c>
      <c r="C338" s="1" t="s">
        <v>530</v>
      </c>
      <c r="D338" s="1" t="s">
        <v>554</v>
      </c>
      <c r="E338" t="s">
        <v>198</v>
      </c>
    </row>
    <row r="339" spans="1:5" x14ac:dyDescent="0.45">
      <c r="A339" t="s">
        <v>107</v>
      </c>
      <c r="B339" t="s">
        <v>34</v>
      </c>
      <c r="C339" s="1" t="s">
        <v>530</v>
      </c>
      <c r="D339" s="1" t="s">
        <v>548</v>
      </c>
      <c r="E339" t="s">
        <v>199</v>
      </c>
    </row>
    <row r="340" spans="1:5" x14ac:dyDescent="0.45">
      <c r="A340" t="s">
        <v>107</v>
      </c>
      <c r="B340" t="s">
        <v>34</v>
      </c>
      <c r="C340" s="1" t="s">
        <v>530</v>
      </c>
      <c r="D340" s="1" t="s">
        <v>555</v>
      </c>
      <c r="E340" t="s">
        <v>200</v>
      </c>
    </row>
    <row r="341" spans="1:5" x14ac:dyDescent="0.45">
      <c r="A341" t="s">
        <v>107</v>
      </c>
      <c r="B341" t="s">
        <v>34</v>
      </c>
      <c r="C341" s="1" t="s">
        <v>530</v>
      </c>
      <c r="D341" s="1" t="s">
        <v>556</v>
      </c>
      <c r="E341" t="s">
        <v>201</v>
      </c>
    </row>
    <row r="342" spans="1:5" x14ac:dyDescent="0.45">
      <c r="A342" t="s">
        <v>107</v>
      </c>
      <c r="B342" t="s">
        <v>34</v>
      </c>
      <c r="C342" s="1" t="s">
        <v>530</v>
      </c>
      <c r="D342" s="1" t="s">
        <v>557</v>
      </c>
      <c r="E342" t="s">
        <v>202</v>
      </c>
    </row>
    <row r="343" spans="1:5" x14ac:dyDescent="0.45">
      <c r="A343" t="s">
        <v>107</v>
      </c>
      <c r="B343" t="s">
        <v>34</v>
      </c>
      <c r="C343" s="1" t="s">
        <v>530</v>
      </c>
      <c r="D343" s="1" t="s">
        <v>558</v>
      </c>
      <c r="E343" t="s">
        <v>184</v>
      </c>
    </row>
    <row r="344" spans="1:5" x14ac:dyDescent="0.45">
      <c r="A344" t="s">
        <v>108</v>
      </c>
      <c r="B344" t="s">
        <v>34</v>
      </c>
      <c r="C344" s="1" t="s">
        <v>532</v>
      </c>
      <c r="D344" s="1" t="s">
        <v>554</v>
      </c>
      <c r="E344" t="s">
        <v>198</v>
      </c>
    </row>
    <row r="345" spans="1:5" x14ac:dyDescent="0.45">
      <c r="A345" t="s">
        <v>108</v>
      </c>
      <c r="B345" t="s">
        <v>34</v>
      </c>
      <c r="C345" s="1" t="s">
        <v>532</v>
      </c>
      <c r="D345" s="1" t="s">
        <v>548</v>
      </c>
      <c r="E345" t="s">
        <v>199</v>
      </c>
    </row>
    <row r="346" spans="1:5" x14ac:dyDescent="0.45">
      <c r="A346" t="s">
        <v>108</v>
      </c>
      <c r="B346" t="s">
        <v>34</v>
      </c>
      <c r="C346" s="1" t="s">
        <v>532</v>
      </c>
      <c r="D346" s="1" t="s">
        <v>555</v>
      </c>
      <c r="E346" t="s">
        <v>200</v>
      </c>
    </row>
    <row r="347" spans="1:5" x14ac:dyDescent="0.45">
      <c r="A347" t="s">
        <v>108</v>
      </c>
      <c r="B347" t="s">
        <v>34</v>
      </c>
      <c r="C347" s="1" t="s">
        <v>532</v>
      </c>
      <c r="D347" s="1" t="s">
        <v>556</v>
      </c>
      <c r="E347" t="s">
        <v>201</v>
      </c>
    </row>
    <row r="348" spans="1:5" x14ac:dyDescent="0.45">
      <c r="A348" t="s">
        <v>108</v>
      </c>
      <c r="B348" t="s">
        <v>34</v>
      </c>
      <c r="C348" s="1" t="s">
        <v>532</v>
      </c>
      <c r="D348" s="1" t="s">
        <v>557</v>
      </c>
      <c r="E348" t="s">
        <v>202</v>
      </c>
    </row>
    <row r="349" spans="1:5" x14ac:dyDescent="0.45">
      <c r="A349" t="s">
        <v>108</v>
      </c>
      <c r="B349" t="s">
        <v>34</v>
      </c>
      <c r="C349" s="1" t="s">
        <v>532</v>
      </c>
      <c r="D349" s="1" t="s">
        <v>558</v>
      </c>
      <c r="E349" t="s">
        <v>184</v>
      </c>
    </row>
    <row r="350" spans="1:5" x14ac:dyDescent="0.45">
      <c r="A350" t="s">
        <v>109</v>
      </c>
      <c r="B350" t="s">
        <v>34</v>
      </c>
      <c r="C350" s="1" t="s">
        <v>533</v>
      </c>
      <c r="D350" s="1" t="s">
        <v>554</v>
      </c>
      <c r="E350" t="s">
        <v>198</v>
      </c>
    </row>
    <row r="351" spans="1:5" x14ac:dyDescent="0.45">
      <c r="A351" t="s">
        <v>109</v>
      </c>
      <c r="B351" t="s">
        <v>34</v>
      </c>
      <c r="C351" s="1" t="s">
        <v>533</v>
      </c>
      <c r="D351" s="1" t="s">
        <v>548</v>
      </c>
      <c r="E351" t="s">
        <v>199</v>
      </c>
    </row>
    <row r="352" spans="1:5" x14ac:dyDescent="0.45">
      <c r="A352" t="s">
        <v>109</v>
      </c>
      <c r="B352" t="s">
        <v>34</v>
      </c>
      <c r="C352" s="1" t="s">
        <v>533</v>
      </c>
      <c r="D352" s="1" t="s">
        <v>555</v>
      </c>
      <c r="E352" t="s">
        <v>200</v>
      </c>
    </row>
    <row r="353" spans="1:5" x14ac:dyDescent="0.45">
      <c r="A353" t="s">
        <v>109</v>
      </c>
      <c r="B353" t="s">
        <v>34</v>
      </c>
      <c r="C353" s="1" t="s">
        <v>533</v>
      </c>
      <c r="D353" s="1" t="s">
        <v>556</v>
      </c>
      <c r="E353" t="s">
        <v>201</v>
      </c>
    </row>
    <row r="354" spans="1:5" x14ac:dyDescent="0.45">
      <c r="A354" t="s">
        <v>109</v>
      </c>
      <c r="B354" t="s">
        <v>34</v>
      </c>
      <c r="C354" s="1" t="s">
        <v>533</v>
      </c>
      <c r="D354" s="1" t="s">
        <v>557</v>
      </c>
      <c r="E354" t="s">
        <v>202</v>
      </c>
    </row>
    <row r="355" spans="1:5" x14ac:dyDescent="0.45">
      <c r="A355" t="s">
        <v>109</v>
      </c>
      <c r="B355" t="s">
        <v>34</v>
      </c>
      <c r="C355" s="1" t="s">
        <v>533</v>
      </c>
      <c r="D355" s="1" t="s">
        <v>558</v>
      </c>
      <c r="E355" t="s">
        <v>184</v>
      </c>
    </row>
    <row r="356" spans="1:5" x14ac:dyDescent="0.45">
      <c r="A356" t="s">
        <v>110</v>
      </c>
      <c r="B356" t="s">
        <v>34</v>
      </c>
      <c r="C356" s="1" t="s">
        <v>534</v>
      </c>
      <c r="D356" s="1" t="s">
        <v>554</v>
      </c>
      <c r="E356" t="s">
        <v>198</v>
      </c>
    </row>
    <row r="357" spans="1:5" x14ac:dyDescent="0.45">
      <c r="A357" t="s">
        <v>110</v>
      </c>
      <c r="B357" t="s">
        <v>34</v>
      </c>
      <c r="C357" s="1" t="s">
        <v>534</v>
      </c>
      <c r="D357" s="1" t="s">
        <v>548</v>
      </c>
      <c r="E357" t="s">
        <v>199</v>
      </c>
    </row>
    <row r="358" spans="1:5" x14ac:dyDescent="0.45">
      <c r="A358" t="s">
        <v>110</v>
      </c>
      <c r="B358" t="s">
        <v>34</v>
      </c>
      <c r="C358" s="1" t="s">
        <v>534</v>
      </c>
      <c r="D358" s="1" t="s">
        <v>555</v>
      </c>
      <c r="E358" t="s">
        <v>200</v>
      </c>
    </row>
    <row r="359" spans="1:5" x14ac:dyDescent="0.45">
      <c r="A359" t="s">
        <v>110</v>
      </c>
      <c r="B359" t="s">
        <v>34</v>
      </c>
      <c r="C359" s="1" t="s">
        <v>534</v>
      </c>
      <c r="D359" s="1" t="s">
        <v>556</v>
      </c>
      <c r="E359" t="s">
        <v>201</v>
      </c>
    </row>
    <row r="360" spans="1:5" x14ac:dyDescent="0.45">
      <c r="A360" t="s">
        <v>110</v>
      </c>
      <c r="B360" t="s">
        <v>34</v>
      </c>
      <c r="C360" s="1" t="s">
        <v>534</v>
      </c>
      <c r="D360" s="1" t="s">
        <v>557</v>
      </c>
      <c r="E360" t="s">
        <v>202</v>
      </c>
    </row>
    <row r="361" spans="1:5" x14ac:dyDescent="0.45">
      <c r="A361" t="s">
        <v>110</v>
      </c>
      <c r="B361" t="s">
        <v>34</v>
      </c>
      <c r="C361" s="1" t="s">
        <v>534</v>
      </c>
      <c r="D361" s="1" t="s">
        <v>558</v>
      </c>
      <c r="E361" t="s">
        <v>184</v>
      </c>
    </row>
    <row r="362" spans="1:5" x14ac:dyDescent="0.45">
      <c r="A362" t="s">
        <v>111</v>
      </c>
      <c r="B362" t="s">
        <v>34</v>
      </c>
      <c r="C362" s="1" t="s">
        <v>535</v>
      </c>
      <c r="D362" s="1" t="s">
        <v>554</v>
      </c>
      <c r="E362" t="s">
        <v>198</v>
      </c>
    </row>
    <row r="363" spans="1:5" x14ac:dyDescent="0.45">
      <c r="A363" t="s">
        <v>111</v>
      </c>
      <c r="B363" t="s">
        <v>34</v>
      </c>
      <c r="C363" s="1" t="s">
        <v>535</v>
      </c>
      <c r="D363" s="1" t="s">
        <v>548</v>
      </c>
      <c r="E363" t="s">
        <v>199</v>
      </c>
    </row>
    <row r="364" spans="1:5" x14ac:dyDescent="0.45">
      <c r="A364" t="s">
        <v>111</v>
      </c>
      <c r="B364" t="s">
        <v>34</v>
      </c>
      <c r="C364" s="1" t="s">
        <v>535</v>
      </c>
      <c r="D364" s="1" t="s">
        <v>555</v>
      </c>
      <c r="E364" t="s">
        <v>200</v>
      </c>
    </row>
    <row r="365" spans="1:5" x14ac:dyDescent="0.45">
      <c r="A365" t="s">
        <v>111</v>
      </c>
      <c r="B365" t="s">
        <v>34</v>
      </c>
      <c r="C365" s="1" t="s">
        <v>535</v>
      </c>
      <c r="D365" s="1" t="s">
        <v>556</v>
      </c>
      <c r="E365" t="s">
        <v>201</v>
      </c>
    </row>
    <row r="366" spans="1:5" x14ac:dyDescent="0.45">
      <c r="A366" t="s">
        <v>111</v>
      </c>
      <c r="B366" t="s">
        <v>34</v>
      </c>
      <c r="C366" s="1" t="s">
        <v>535</v>
      </c>
      <c r="D366" s="1" t="s">
        <v>557</v>
      </c>
      <c r="E366" t="s">
        <v>202</v>
      </c>
    </row>
    <row r="367" spans="1:5" x14ac:dyDescent="0.45">
      <c r="A367" t="s">
        <v>111</v>
      </c>
      <c r="B367" t="s">
        <v>34</v>
      </c>
      <c r="C367" s="1" t="s">
        <v>535</v>
      </c>
      <c r="D367" s="1" t="s">
        <v>558</v>
      </c>
      <c r="E367" t="s">
        <v>184</v>
      </c>
    </row>
    <row r="368" spans="1:5" x14ac:dyDescent="0.45">
      <c r="A368" t="s">
        <v>112</v>
      </c>
      <c r="B368" t="s">
        <v>34</v>
      </c>
      <c r="C368" s="1" t="s">
        <v>536</v>
      </c>
      <c r="D368" s="1" t="s">
        <v>554</v>
      </c>
      <c r="E368" t="s">
        <v>198</v>
      </c>
    </row>
    <row r="369" spans="1:5" x14ac:dyDescent="0.45">
      <c r="A369" t="s">
        <v>112</v>
      </c>
      <c r="B369" t="s">
        <v>34</v>
      </c>
      <c r="C369" s="1" t="s">
        <v>536</v>
      </c>
      <c r="D369" s="1" t="s">
        <v>548</v>
      </c>
      <c r="E369" t="s">
        <v>199</v>
      </c>
    </row>
    <row r="370" spans="1:5" x14ac:dyDescent="0.45">
      <c r="A370" t="s">
        <v>112</v>
      </c>
      <c r="B370" t="s">
        <v>34</v>
      </c>
      <c r="C370" s="1" t="s">
        <v>536</v>
      </c>
      <c r="D370" s="1" t="s">
        <v>555</v>
      </c>
      <c r="E370" t="s">
        <v>200</v>
      </c>
    </row>
    <row r="371" spans="1:5" x14ac:dyDescent="0.45">
      <c r="A371" t="s">
        <v>112</v>
      </c>
      <c r="B371" t="s">
        <v>34</v>
      </c>
      <c r="C371" s="1" t="s">
        <v>536</v>
      </c>
      <c r="D371" s="1" t="s">
        <v>556</v>
      </c>
      <c r="E371" t="s">
        <v>201</v>
      </c>
    </row>
    <row r="372" spans="1:5" x14ac:dyDescent="0.45">
      <c r="A372" t="s">
        <v>112</v>
      </c>
      <c r="B372" t="s">
        <v>34</v>
      </c>
      <c r="C372" s="1" t="s">
        <v>536</v>
      </c>
      <c r="D372" s="1" t="s">
        <v>557</v>
      </c>
      <c r="E372" t="s">
        <v>202</v>
      </c>
    </row>
    <row r="373" spans="1:5" x14ac:dyDescent="0.45">
      <c r="A373" t="s">
        <v>112</v>
      </c>
      <c r="B373" t="s">
        <v>34</v>
      </c>
      <c r="C373" s="1" t="s">
        <v>536</v>
      </c>
      <c r="D373" s="1" t="s">
        <v>558</v>
      </c>
      <c r="E373" t="s">
        <v>184</v>
      </c>
    </row>
    <row r="374" spans="1:5" x14ac:dyDescent="0.45">
      <c r="A374" t="s">
        <v>113</v>
      </c>
      <c r="B374" t="s">
        <v>34</v>
      </c>
      <c r="C374" s="1" t="s">
        <v>546</v>
      </c>
      <c r="D374" s="1" t="s">
        <v>554</v>
      </c>
      <c r="E374" t="s">
        <v>198</v>
      </c>
    </row>
    <row r="375" spans="1:5" x14ac:dyDescent="0.45">
      <c r="A375" t="s">
        <v>113</v>
      </c>
      <c r="B375" t="s">
        <v>34</v>
      </c>
      <c r="C375" s="1" t="s">
        <v>546</v>
      </c>
      <c r="D375" s="1" t="s">
        <v>548</v>
      </c>
      <c r="E375" t="s">
        <v>199</v>
      </c>
    </row>
    <row r="376" spans="1:5" x14ac:dyDescent="0.45">
      <c r="A376" t="s">
        <v>113</v>
      </c>
      <c r="B376" t="s">
        <v>34</v>
      </c>
      <c r="C376" s="1" t="s">
        <v>546</v>
      </c>
      <c r="D376" s="1" t="s">
        <v>555</v>
      </c>
      <c r="E376" t="s">
        <v>200</v>
      </c>
    </row>
    <row r="377" spans="1:5" x14ac:dyDescent="0.45">
      <c r="A377" t="s">
        <v>113</v>
      </c>
      <c r="B377" t="s">
        <v>34</v>
      </c>
      <c r="C377" s="1" t="s">
        <v>546</v>
      </c>
      <c r="D377" s="1" t="s">
        <v>556</v>
      </c>
      <c r="E377" t="s">
        <v>201</v>
      </c>
    </row>
    <row r="378" spans="1:5" x14ac:dyDescent="0.45">
      <c r="A378" t="s">
        <v>113</v>
      </c>
      <c r="B378" t="s">
        <v>34</v>
      </c>
      <c r="C378" s="1" t="s">
        <v>546</v>
      </c>
      <c r="D378" s="1" t="s">
        <v>557</v>
      </c>
      <c r="E378" t="s">
        <v>202</v>
      </c>
    </row>
    <row r="379" spans="1:5" x14ac:dyDescent="0.45">
      <c r="A379" t="s">
        <v>113</v>
      </c>
      <c r="B379" t="s">
        <v>34</v>
      </c>
      <c r="C379" s="1" t="s">
        <v>546</v>
      </c>
      <c r="D379" s="1" t="s">
        <v>558</v>
      </c>
      <c r="E379" t="s">
        <v>184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0E97-457E-4B2F-B2BE-B93FE73C164A}">
  <dimension ref="A1:C13"/>
  <sheetViews>
    <sheetView workbookViewId="0">
      <selection activeCell="A2" sqref="A2"/>
    </sheetView>
  </sheetViews>
  <sheetFormatPr defaultRowHeight="14.25" x14ac:dyDescent="0.45"/>
  <cols>
    <col min="1" max="1" width="8.19921875" customWidth="1"/>
    <col min="2" max="2" width="13.1328125" customWidth="1"/>
    <col min="3" max="3" width="31.796875" bestFit="1" customWidth="1"/>
  </cols>
  <sheetData>
    <row r="1" spans="1:3" x14ac:dyDescent="0.45">
      <c r="A1" t="s">
        <v>0</v>
      </c>
      <c r="B1" t="s">
        <v>114</v>
      </c>
      <c r="C1" t="s">
        <v>115</v>
      </c>
    </row>
    <row r="2" spans="1:3" x14ac:dyDescent="0.45">
      <c r="A2" t="s">
        <v>13</v>
      </c>
      <c r="B2" t="s">
        <v>11</v>
      </c>
      <c r="C2" t="s">
        <v>24</v>
      </c>
    </row>
    <row r="3" spans="1:3" x14ac:dyDescent="0.45">
      <c r="A3" t="s">
        <v>8</v>
      </c>
      <c r="B3" t="s">
        <v>11</v>
      </c>
      <c r="C3" t="s">
        <v>24</v>
      </c>
    </row>
    <row r="4" spans="1:3" x14ac:dyDescent="0.45">
      <c r="A4" t="s">
        <v>14</v>
      </c>
      <c r="B4" t="s">
        <v>116</v>
      </c>
      <c r="C4" t="s">
        <v>119</v>
      </c>
    </row>
    <row r="5" spans="1:3" x14ac:dyDescent="0.45">
      <c r="A5" t="s">
        <v>14</v>
      </c>
      <c r="B5" t="s">
        <v>117</v>
      </c>
      <c r="C5" t="s">
        <v>120</v>
      </c>
    </row>
    <row r="6" spans="1:3" x14ac:dyDescent="0.45">
      <c r="A6" t="s">
        <v>14</v>
      </c>
      <c r="B6" t="s">
        <v>118</v>
      </c>
      <c r="C6" t="s">
        <v>121</v>
      </c>
    </row>
    <row r="7" spans="1:3" x14ac:dyDescent="0.45">
      <c r="A7" t="s">
        <v>12</v>
      </c>
      <c r="B7" t="s">
        <v>122</v>
      </c>
      <c r="C7" t="s">
        <v>24</v>
      </c>
    </row>
    <row r="8" spans="1:3" x14ac:dyDescent="0.45">
      <c r="A8" t="s">
        <v>12</v>
      </c>
      <c r="B8" t="s">
        <v>123</v>
      </c>
      <c r="C8" t="s">
        <v>126</v>
      </c>
    </row>
    <row r="9" spans="1:3" x14ac:dyDescent="0.45">
      <c r="A9" t="s">
        <v>12</v>
      </c>
      <c r="B9" t="s">
        <v>26</v>
      </c>
      <c r="C9" t="s">
        <v>127</v>
      </c>
    </row>
    <row r="10" spans="1:3" x14ac:dyDescent="0.45">
      <c r="A10" t="s">
        <v>12</v>
      </c>
      <c r="B10" t="s">
        <v>124</v>
      </c>
      <c r="C10" t="s">
        <v>128</v>
      </c>
    </row>
    <row r="11" spans="1:3" x14ac:dyDescent="0.45">
      <c r="A11" t="s">
        <v>12</v>
      </c>
      <c r="B11" t="s">
        <v>30</v>
      </c>
      <c r="C11" t="s">
        <v>129</v>
      </c>
    </row>
    <row r="12" spans="1:3" x14ac:dyDescent="0.45">
      <c r="A12" t="s">
        <v>12</v>
      </c>
      <c r="B12" t="s">
        <v>125</v>
      </c>
      <c r="C12" t="s">
        <v>130</v>
      </c>
    </row>
    <row r="13" spans="1:3" x14ac:dyDescent="0.45">
      <c r="A13" t="s">
        <v>34</v>
      </c>
      <c r="B13" t="s">
        <v>11</v>
      </c>
      <c r="C13" t="s">
        <v>24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C296-4BDA-4FC3-A06E-602199EE8800}">
  <dimension ref="A1:Q321"/>
  <sheetViews>
    <sheetView workbookViewId="0">
      <selection activeCell="A2" sqref="A2"/>
    </sheetView>
  </sheetViews>
  <sheetFormatPr defaultRowHeight="14.25" x14ac:dyDescent="0.45"/>
  <cols>
    <col min="1" max="1" width="9.796875" customWidth="1"/>
    <col min="2" max="2" width="8.19921875" customWidth="1"/>
    <col min="3" max="3" width="6.46484375" style="1" customWidth="1"/>
    <col min="4" max="4" width="11.6640625" style="1" customWidth="1"/>
    <col min="5" max="5" width="14.33203125" bestFit="1" customWidth="1"/>
    <col min="6" max="6" width="20.19921875" bestFit="1" customWidth="1"/>
    <col min="7" max="7" width="12.6640625" customWidth="1"/>
    <col min="8" max="8" width="22.6640625" bestFit="1" customWidth="1"/>
    <col min="9" max="9" width="12.86328125" customWidth="1"/>
    <col min="10" max="10" width="12.53125" customWidth="1"/>
    <col min="11" max="11" width="14.796875" customWidth="1"/>
    <col min="12" max="12" width="13.33203125" customWidth="1"/>
    <col min="13" max="13" width="19.86328125" bestFit="1" customWidth="1"/>
    <col min="14" max="14" width="13.6640625" customWidth="1"/>
    <col min="15" max="15" width="13.86328125" customWidth="1"/>
    <col min="16" max="16" width="16.53125" customWidth="1"/>
    <col min="17" max="17" width="13.796875" customWidth="1"/>
    <col min="18" max="19" width="8.86328125" customWidth="1"/>
  </cols>
  <sheetData>
    <row r="1" spans="1:17" x14ac:dyDescent="0.45">
      <c r="A1" t="s">
        <v>36</v>
      </c>
      <c r="B1" t="s">
        <v>0</v>
      </c>
      <c r="C1" s="1" t="s">
        <v>1</v>
      </c>
      <c r="D1" s="1" t="s">
        <v>131</v>
      </c>
      <c r="E1" t="s">
        <v>134</v>
      </c>
      <c r="F1" t="s">
        <v>839</v>
      </c>
      <c r="G1" t="s">
        <v>135</v>
      </c>
      <c r="H1" t="s">
        <v>136</v>
      </c>
      <c r="I1" t="s">
        <v>132</v>
      </c>
      <c r="J1" t="s">
        <v>133</v>
      </c>
      <c r="K1" t="s">
        <v>169</v>
      </c>
      <c r="L1" t="s">
        <v>170</v>
      </c>
      <c r="M1" t="s">
        <v>171</v>
      </c>
      <c r="N1" t="s">
        <v>172</v>
      </c>
      <c r="O1" t="s">
        <v>173</v>
      </c>
      <c r="P1" t="s">
        <v>174</v>
      </c>
      <c r="Q1" t="s">
        <v>175</v>
      </c>
    </row>
    <row r="2" spans="1:17" x14ac:dyDescent="0.45">
      <c r="A2" t="s">
        <v>96</v>
      </c>
      <c r="B2" t="s">
        <v>12</v>
      </c>
      <c r="C2" s="1" t="s">
        <v>538</v>
      </c>
      <c r="D2" s="1" t="s">
        <v>204</v>
      </c>
      <c r="E2" t="s">
        <v>781</v>
      </c>
      <c r="F2" t="str">
        <f>OutputData[[#This Row],[OPSzDesc]]&amp;" ("&amp;OutputData[[#This Row],[OPLocCode]]&amp;" "&amp;OutputData[[#This Row],[OPTypCode]]&amp;")"</f>
        <v xml:space="preserve"> – 0.625 inches (HH K)</v>
      </c>
      <c r="G2" t="s">
        <v>142</v>
      </c>
      <c r="H2" t="s">
        <v>143</v>
      </c>
      <c r="I2" t="s">
        <v>30</v>
      </c>
      <c r="J2" t="s">
        <v>31</v>
      </c>
    </row>
    <row r="3" spans="1:17" x14ac:dyDescent="0.45">
      <c r="A3" t="s">
        <v>96</v>
      </c>
      <c r="B3" t="s">
        <v>12</v>
      </c>
      <c r="C3" s="1" t="s">
        <v>538</v>
      </c>
      <c r="D3" s="1" t="s">
        <v>205</v>
      </c>
      <c r="E3" t="s">
        <v>782</v>
      </c>
      <c r="F3" t="str">
        <f>OutputData[[#This Row],[OPSzDesc]]&amp;" ("&amp;OutputData[[#This Row],[OPLocCode]]&amp;" "&amp;OutputData[[#This Row],[OPTypCode]]&amp;")"</f>
        <v xml:space="preserve"> – 1 inches (HH K)</v>
      </c>
      <c r="G3" t="s">
        <v>142</v>
      </c>
      <c r="H3" t="s">
        <v>143</v>
      </c>
      <c r="I3" t="s">
        <v>30</v>
      </c>
      <c r="J3" t="s">
        <v>31</v>
      </c>
    </row>
    <row r="4" spans="1:17" x14ac:dyDescent="0.45">
      <c r="A4" t="s">
        <v>96</v>
      </c>
      <c r="B4" t="s">
        <v>12</v>
      </c>
      <c r="C4" s="1" t="s">
        <v>538</v>
      </c>
      <c r="D4" s="1" t="s">
        <v>230</v>
      </c>
      <c r="E4" t="s">
        <v>783</v>
      </c>
      <c r="F4" t="str">
        <f>OutputData[[#This Row],[OPSzDesc]]&amp;" ("&amp;OutputData[[#This Row],[OPLocCode]]&amp;" "&amp;OutputData[[#This Row],[OPTypCode]]&amp;")"</f>
        <v xml:space="preserve"> – 20 mm (HH K)</v>
      </c>
      <c r="G4" t="s">
        <v>142</v>
      </c>
      <c r="H4" t="s">
        <v>143</v>
      </c>
      <c r="I4" t="s">
        <v>30</v>
      </c>
      <c r="J4" t="s">
        <v>31</v>
      </c>
    </row>
    <row r="5" spans="1:17" x14ac:dyDescent="0.45">
      <c r="A5" t="s">
        <v>96</v>
      </c>
      <c r="B5" t="s">
        <v>12</v>
      </c>
      <c r="C5" s="1" t="s">
        <v>538</v>
      </c>
      <c r="D5" s="1" t="s">
        <v>204</v>
      </c>
      <c r="E5" t="s">
        <v>781</v>
      </c>
      <c r="F5" t="str">
        <f>OutputData[[#This Row],[OPSzDesc]]&amp;" ("&amp;OutputData[[#This Row],[OPLocCode]]&amp;" "&amp;OutputData[[#This Row],[OPTypCode]]&amp;")"</f>
        <v xml:space="preserve"> – 0.625 inches (Z1 K)</v>
      </c>
      <c r="G5" t="s">
        <v>29</v>
      </c>
      <c r="H5" t="s">
        <v>138</v>
      </c>
      <c r="I5" t="s">
        <v>30</v>
      </c>
      <c r="J5" t="s">
        <v>31</v>
      </c>
    </row>
    <row r="6" spans="1:17" x14ac:dyDescent="0.45">
      <c r="A6" t="s">
        <v>96</v>
      </c>
      <c r="B6" t="s">
        <v>12</v>
      </c>
      <c r="C6" s="1" t="s">
        <v>538</v>
      </c>
      <c r="D6" s="1" t="s">
        <v>203</v>
      </c>
      <c r="E6" t="s">
        <v>784</v>
      </c>
      <c r="F6" t="str">
        <f>OutputData[[#This Row],[OPSzDesc]]&amp;" ("&amp;OutputData[[#This Row],[OPLocCode]]&amp;" "&amp;OutputData[[#This Row],[OPTypCode]]&amp;")"</f>
        <v xml:space="preserve"> – 0.75 inches (Z1 K)</v>
      </c>
      <c r="G6" t="s">
        <v>29</v>
      </c>
      <c r="H6" t="s">
        <v>138</v>
      </c>
      <c r="I6" t="s">
        <v>30</v>
      </c>
      <c r="J6" t="s">
        <v>31</v>
      </c>
    </row>
    <row r="7" spans="1:17" x14ac:dyDescent="0.45">
      <c r="A7" t="s">
        <v>96</v>
      </c>
      <c r="B7" t="s">
        <v>12</v>
      </c>
      <c r="C7" s="1" t="s">
        <v>538</v>
      </c>
      <c r="D7" s="1" t="s">
        <v>204</v>
      </c>
      <c r="E7" t="s">
        <v>781</v>
      </c>
      <c r="F7" t="str">
        <f>OutputData[[#This Row],[OPSzDesc]]&amp;" ("&amp;OutputData[[#This Row],[OPLocCode]]&amp;" "&amp;OutputData[[#This Row],[OPTypCode]]&amp;")"</f>
        <v xml:space="preserve"> – 0.625 inches (Z2 K)</v>
      </c>
      <c r="G7" t="s">
        <v>137</v>
      </c>
      <c r="H7" t="s">
        <v>139</v>
      </c>
      <c r="I7" t="s">
        <v>30</v>
      </c>
      <c r="J7" t="s">
        <v>31</v>
      </c>
    </row>
    <row r="8" spans="1:17" x14ac:dyDescent="0.45">
      <c r="A8" t="s">
        <v>96</v>
      </c>
      <c r="B8" t="s">
        <v>12</v>
      </c>
      <c r="C8" s="1" t="s">
        <v>538</v>
      </c>
      <c r="D8" s="1" t="s">
        <v>203</v>
      </c>
      <c r="E8" t="s">
        <v>784</v>
      </c>
      <c r="F8" t="str">
        <f>OutputData[[#This Row],[OPSzDesc]]&amp;" ("&amp;OutputData[[#This Row],[OPLocCode]]&amp;" "&amp;OutputData[[#This Row],[OPTypCode]]&amp;")"</f>
        <v xml:space="preserve"> – 0.75 inches (Z2 K)</v>
      </c>
      <c r="G8" t="s">
        <v>137</v>
      </c>
      <c r="H8" t="s">
        <v>139</v>
      </c>
      <c r="I8" t="s">
        <v>30</v>
      </c>
      <c r="J8" t="s">
        <v>31</v>
      </c>
    </row>
    <row r="9" spans="1:17" x14ac:dyDescent="0.45">
      <c r="A9" t="s">
        <v>96</v>
      </c>
      <c r="B9" t="s">
        <v>12</v>
      </c>
      <c r="C9" s="1" t="s">
        <v>538</v>
      </c>
      <c r="D9" s="1" t="s">
        <v>204</v>
      </c>
      <c r="E9" t="s">
        <v>781</v>
      </c>
      <c r="F9" t="str">
        <f>OutputData[[#This Row],[OPSzDesc]]&amp;" ("&amp;OutputData[[#This Row],[OPLocCode]]&amp;" "&amp;OutputData[[#This Row],[OPTypCode]]&amp;")"</f>
        <v xml:space="preserve"> – 0.625 inches (ZZ K)</v>
      </c>
      <c r="G9" t="s">
        <v>140</v>
      </c>
      <c r="H9" t="s">
        <v>141</v>
      </c>
      <c r="I9" t="s">
        <v>30</v>
      </c>
      <c r="J9" t="s">
        <v>31</v>
      </c>
    </row>
    <row r="10" spans="1:17" x14ac:dyDescent="0.45">
      <c r="A10" t="s">
        <v>96</v>
      </c>
      <c r="B10" t="s">
        <v>12</v>
      </c>
      <c r="C10" s="1" t="s">
        <v>538</v>
      </c>
      <c r="D10" s="1" t="s">
        <v>203</v>
      </c>
      <c r="E10" t="s">
        <v>784</v>
      </c>
      <c r="F10" t="str">
        <f>OutputData[[#This Row],[OPSzDesc]]&amp;" ("&amp;OutputData[[#This Row],[OPLocCode]]&amp;" "&amp;OutputData[[#This Row],[OPTypCode]]&amp;")"</f>
        <v xml:space="preserve"> – 0.75 inches (ZZ K)</v>
      </c>
      <c r="G10" t="s">
        <v>140</v>
      </c>
      <c r="H10" t="s">
        <v>141</v>
      </c>
      <c r="I10" t="s">
        <v>30</v>
      </c>
      <c r="J10" t="s">
        <v>31</v>
      </c>
    </row>
    <row r="11" spans="1:17" x14ac:dyDescent="0.45">
      <c r="A11" t="s">
        <v>97</v>
      </c>
      <c r="B11" t="s">
        <v>12</v>
      </c>
      <c r="C11" s="1" t="s">
        <v>539</v>
      </c>
      <c r="D11" s="1" t="s">
        <v>204</v>
      </c>
      <c r="E11" t="s">
        <v>781</v>
      </c>
      <c r="F11" t="str">
        <f>OutputData[[#This Row],[OPSzDesc]]&amp;" ("&amp;OutputData[[#This Row],[OPLocCode]]&amp;" "&amp;OutputData[[#This Row],[OPTypCode]]&amp;")"</f>
        <v xml:space="preserve"> – 0.625 inches (HH K)</v>
      </c>
      <c r="G11" t="s">
        <v>142</v>
      </c>
      <c r="H11" t="s">
        <v>143</v>
      </c>
      <c r="I11" t="s">
        <v>30</v>
      </c>
      <c r="J11" t="s">
        <v>31</v>
      </c>
    </row>
    <row r="12" spans="1:17" x14ac:dyDescent="0.45">
      <c r="A12" t="s">
        <v>97</v>
      </c>
      <c r="B12" t="s">
        <v>12</v>
      </c>
      <c r="C12" s="1" t="s">
        <v>539</v>
      </c>
      <c r="D12" s="1" t="s">
        <v>206</v>
      </c>
      <c r="E12" t="s">
        <v>785</v>
      </c>
      <c r="F12" t="str">
        <f>OutputData[[#This Row],[OPSzDesc]]&amp;" ("&amp;OutputData[[#This Row],[OPLocCode]]&amp;" "&amp;OutputData[[#This Row],[OPTypCode]]&amp;")"</f>
        <v xml:space="preserve"> – 0.875 inches (HH K)</v>
      </c>
      <c r="G12" t="s">
        <v>142</v>
      </c>
      <c r="H12" t="s">
        <v>143</v>
      </c>
      <c r="I12" t="s">
        <v>30</v>
      </c>
      <c r="J12" t="s">
        <v>31</v>
      </c>
    </row>
    <row r="13" spans="1:17" x14ac:dyDescent="0.45">
      <c r="A13" t="s">
        <v>97</v>
      </c>
      <c r="B13" t="s">
        <v>12</v>
      </c>
      <c r="C13" s="1" t="s">
        <v>539</v>
      </c>
      <c r="D13" s="1" t="s">
        <v>205</v>
      </c>
      <c r="E13" t="s">
        <v>782</v>
      </c>
      <c r="F13" t="str">
        <f>OutputData[[#This Row],[OPSzDesc]]&amp;" ("&amp;OutputData[[#This Row],[OPLocCode]]&amp;" "&amp;OutputData[[#This Row],[OPTypCode]]&amp;")"</f>
        <v xml:space="preserve"> – 1 inches (HH K)</v>
      </c>
      <c r="G13" t="s">
        <v>142</v>
      </c>
      <c r="H13" t="s">
        <v>143</v>
      </c>
      <c r="I13" t="s">
        <v>30</v>
      </c>
      <c r="J13" t="s">
        <v>31</v>
      </c>
    </row>
    <row r="14" spans="1:17" x14ac:dyDescent="0.45">
      <c r="A14" t="s">
        <v>97</v>
      </c>
      <c r="B14" t="s">
        <v>12</v>
      </c>
      <c r="C14" s="1" t="s">
        <v>539</v>
      </c>
      <c r="D14" s="1" t="s">
        <v>232</v>
      </c>
      <c r="E14" t="s">
        <v>786</v>
      </c>
      <c r="F14" t="str">
        <f>OutputData[[#This Row],[OPSzDesc]]&amp;" ("&amp;OutputData[[#This Row],[OPLocCode]]&amp;" "&amp;OutputData[[#This Row],[OPTypCode]]&amp;")"</f>
        <v xml:space="preserve"> – 25 mm (HH K)</v>
      </c>
      <c r="G14" t="s">
        <v>142</v>
      </c>
      <c r="H14" t="s">
        <v>143</v>
      </c>
      <c r="I14" t="s">
        <v>30</v>
      </c>
      <c r="J14" t="s">
        <v>31</v>
      </c>
    </row>
    <row r="15" spans="1:17" x14ac:dyDescent="0.45">
      <c r="A15" t="s">
        <v>97</v>
      </c>
      <c r="B15" t="s">
        <v>12</v>
      </c>
      <c r="C15" s="1" t="s">
        <v>539</v>
      </c>
      <c r="D15" s="1" t="s">
        <v>203</v>
      </c>
      <c r="E15" t="s">
        <v>784</v>
      </c>
      <c r="F15" t="str">
        <f>OutputData[[#This Row],[OPSzDesc]]&amp;" ("&amp;OutputData[[#This Row],[OPLocCode]]&amp;" "&amp;OutputData[[#This Row],[OPTypCode]]&amp;")"</f>
        <v xml:space="preserve"> – 0.75 inches (Z1 K)</v>
      </c>
      <c r="G15" t="s">
        <v>29</v>
      </c>
      <c r="H15" t="s">
        <v>138</v>
      </c>
      <c r="I15" t="s">
        <v>30</v>
      </c>
      <c r="J15" t="s">
        <v>31</v>
      </c>
    </row>
    <row r="16" spans="1:17" x14ac:dyDescent="0.45">
      <c r="A16" t="s">
        <v>97</v>
      </c>
      <c r="B16" t="s">
        <v>12</v>
      </c>
      <c r="C16" s="1" t="s">
        <v>539</v>
      </c>
      <c r="D16" s="1" t="s">
        <v>203</v>
      </c>
      <c r="E16" t="s">
        <v>784</v>
      </c>
      <c r="F16" t="str">
        <f>OutputData[[#This Row],[OPSzDesc]]&amp;" ("&amp;OutputData[[#This Row],[OPLocCode]]&amp;" "&amp;OutputData[[#This Row],[OPTypCode]]&amp;")"</f>
        <v xml:space="preserve"> – 0.75 inches (Z2 K)</v>
      </c>
      <c r="G16" t="s">
        <v>137</v>
      </c>
      <c r="H16" t="s">
        <v>139</v>
      </c>
      <c r="I16" t="s">
        <v>30</v>
      </c>
      <c r="J16" t="s">
        <v>31</v>
      </c>
    </row>
    <row r="17" spans="1:10" x14ac:dyDescent="0.45">
      <c r="A17" t="s">
        <v>97</v>
      </c>
      <c r="B17" t="s">
        <v>12</v>
      </c>
      <c r="C17" s="1" t="s">
        <v>539</v>
      </c>
      <c r="D17" s="1" t="s">
        <v>203</v>
      </c>
      <c r="E17" t="s">
        <v>784</v>
      </c>
      <c r="F17" t="str">
        <f>OutputData[[#This Row],[OPSzDesc]]&amp;" ("&amp;OutputData[[#This Row],[OPLocCode]]&amp;" "&amp;OutputData[[#This Row],[OPTypCode]]&amp;")"</f>
        <v xml:space="preserve"> – 0.75 inches (ZZ K)</v>
      </c>
      <c r="G17" t="s">
        <v>140</v>
      </c>
      <c r="H17" t="s">
        <v>141</v>
      </c>
      <c r="I17" t="s">
        <v>30</v>
      </c>
      <c r="J17" t="s">
        <v>31</v>
      </c>
    </row>
    <row r="18" spans="1:10" x14ac:dyDescent="0.45">
      <c r="A18" t="s">
        <v>98</v>
      </c>
      <c r="B18" t="s">
        <v>12</v>
      </c>
      <c r="C18" s="1" t="s">
        <v>540</v>
      </c>
      <c r="D18" s="1" t="s">
        <v>206</v>
      </c>
      <c r="E18" t="s">
        <v>785</v>
      </c>
      <c r="F18" t="str">
        <f>OutputData[[#This Row],[OPSzDesc]]&amp;" ("&amp;OutputData[[#This Row],[OPLocCode]]&amp;" "&amp;OutputData[[#This Row],[OPTypCode]]&amp;")"</f>
        <v xml:space="preserve"> – 0.875 inches (HH K)</v>
      </c>
      <c r="G18" t="s">
        <v>142</v>
      </c>
      <c r="H18" t="s">
        <v>143</v>
      </c>
      <c r="I18" t="s">
        <v>30</v>
      </c>
      <c r="J18" t="s">
        <v>31</v>
      </c>
    </row>
    <row r="19" spans="1:10" x14ac:dyDescent="0.45">
      <c r="A19" t="s">
        <v>98</v>
      </c>
      <c r="B19" t="s">
        <v>12</v>
      </c>
      <c r="C19" s="1" t="s">
        <v>540</v>
      </c>
      <c r="D19" s="1" t="s">
        <v>205</v>
      </c>
      <c r="E19" t="s">
        <v>782</v>
      </c>
      <c r="F19" t="str">
        <f>OutputData[[#This Row],[OPSzDesc]]&amp;" ("&amp;OutputData[[#This Row],[OPLocCode]]&amp;" "&amp;OutputData[[#This Row],[OPTypCode]]&amp;")"</f>
        <v xml:space="preserve"> – 1 inches (HH K)</v>
      </c>
      <c r="G19" t="s">
        <v>142</v>
      </c>
      <c r="H19" t="s">
        <v>143</v>
      </c>
      <c r="I19" t="s">
        <v>30</v>
      </c>
      <c r="J19" t="s">
        <v>31</v>
      </c>
    </row>
    <row r="20" spans="1:10" x14ac:dyDescent="0.45">
      <c r="A20" t="s">
        <v>98</v>
      </c>
      <c r="B20" t="s">
        <v>12</v>
      </c>
      <c r="C20" s="1" t="s">
        <v>540</v>
      </c>
      <c r="D20" s="1" t="s">
        <v>207</v>
      </c>
      <c r="E20" t="s">
        <v>787</v>
      </c>
      <c r="F20" t="str">
        <f>OutputData[[#This Row],[OPSzDesc]]&amp;" ("&amp;OutputData[[#This Row],[OPLocCode]]&amp;" "&amp;OutputData[[#This Row],[OPTypCode]]&amp;")"</f>
        <v xml:space="preserve"> – 1.125 inches (HH K)</v>
      </c>
      <c r="G20" t="s">
        <v>142</v>
      </c>
      <c r="H20" t="s">
        <v>143</v>
      </c>
      <c r="I20" t="s">
        <v>30</v>
      </c>
      <c r="J20" t="s">
        <v>31</v>
      </c>
    </row>
    <row r="21" spans="1:10" x14ac:dyDescent="0.45">
      <c r="A21" t="s">
        <v>98</v>
      </c>
      <c r="B21" t="s">
        <v>12</v>
      </c>
      <c r="C21" s="1" t="s">
        <v>540</v>
      </c>
      <c r="D21" s="1" t="s">
        <v>209</v>
      </c>
      <c r="E21" t="s">
        <v>788</v>
      </c>
      <c r="F21" t="str">
        <f>OutputData[[#This Row],[OPSzDesc]]&amp;" ("&amp;OutputData[[#This Row],[OPLocCode]]&amp;" "&amp;OutputData[[#This Row],[OPTypCode]]&amp;")"</f>
        <v xml:space="preserve"> – 1.25 inches (HH K)</v>
      </c>
      <c r="G21" t="s">
        <v>142</v>
      </c>
      <c r="H21" t="s">
        <v>143</v>
      </c>
      <c r="I21" t="s">
        <v>30</v>
      </c>
      <c r="J21" t="s">
        <v>31</v>
      </c>
    </row>
    <row r="22" spans="1:10" x14ac:dyDescent="0.45">
      <c r="A22" t="s">
        <v>98</v>
      </c>
      <c r="B22" t="s">
        <v>12</v>
      </c>
      <c r="C22" s="1" t="s">
        <v>540</v>
      </c>
      <c r="D22" s="1" t="s">
        <v>211</v>
      </c>
      <c r="E22" t="s">
        <v>789</v>
      </c>
      <c r="F22" t="str">
        <f>OutputData[[#This Row],[OPSzDesc]]&amp;" ("&amp;OutputData[[#This Row],[OPLocCode]]&amp;" "&amp;OutputData[[#This Row],[OPTypCode]]&amp;")"</f>
        <v xml:space="preserve"> – 1.4375 inches (HH K)</v>
      </c>
      <c r="G22" t="s">
        <v>142</v>
      </c>
      <c r="H22" t="s">
        <v>143</v>
      </c>
      <c r="I22" t="s">
        <v>30</v>
      </c>
      <c r="J22" t="s">
        <v>31</v>
      </c>
    </row>
    <row r="23" spans="1:10" x14ac:dyDescent="0.45">
      <c r="A23" t="s">
        <v>98</v>
      </c>
      <c r="B23" t="s">
        <v>12</v>
      </c>
      <c r="C23" s="1" t="s">
        <v>540</v>
      </c>
      <c r="D23" s="1" t="s">
        <v>241</v>
      </c>
      <c r="E23" t="s">
        <v>790</v>
      </c>
      <c r="F23" t="str">
        <f>OutputData[[#This Row],[OPSzDesc]]&amp;" ("&amp;OutputData[[#This Row],[OPLocCode]]&amp;" "&amp;OutputData[[#This Row],[OPTypCode]]&amp;")"</f>
        <v xml:space="preserve"> – 35 mm (HH K)</v>
      </c>
      <c r="G23" t="s">
        <v>142</v>
      </c>
      <c r="H23" t="s">
        <v>143</v>
      </c>
      <c r="I23" t="s">
        <v>30</v>
      </c>
      <c r="J23" t="s">
        <v>31</v>
      </c>
    </row>
    <row r="24" spans="1:10" x14ac:dyDescent="0.45">
      <c r="A24" t="s">
        <v>98</v>
      </c>
      <c r="B24" t="s">
        <v>12</v>
      </c>
      <c r="C24" s="1" t="s">
        <v>540</v>
      </c>
      <c r="D24" s="1" t="s">
        <v>206</v>
      </c>
      <c r="E24" t="s">
        <v>785</v>
      </c>
      <c r="F24" t="str">
        <f>OutputData[[#This Row],[OPSzDesc]]&amp;" ("&amp;OutputData[[#This Row],[OPLocCode]]&amp;" "&amp;OutputData[[#This Row],[OPTypCode]]&amp;")"</f>
        <v xml:space="preserve"> – 0.875 inches (Z1 K)</v>
      </c>
      <c r="G24" t="s">
        <v>29</v>
      </c>
      <c r="H24" t="s">
        <v>138</v>
      </c>
      <c r="I24" t="s">
        <v>30</v>
      </c>
      <c r="J24" t="s">
        <v>31</v>
      </c>
    </row>
    <row r="25" spans="1:10" x14ac:dyDescent="0.45">
      <c r="A25" t="s">
        <v>98</v>
      </c>
      <c r="B25" t="s">
        <v>12</v>
      </c>
      <c r="C25" s="1" t="s">
        <v>540</v>
      </c>
      <c r="D25" s="1" t="s">
        <v>205</v>
      </c>
      <c r="E25" t="s">
        <v>782</v>
      </c>
      <c r="F25" t="str">
        <f>OutputData[[#This Row],[OPSzDesc]]&amp;" ("&amp;OutputData[[#This Row],[OPLocCode]]&amp;" "&amp;OutputData[[#This Row],[OPTypCode]]&amp;")"</f>
        <v xml:space="preserve"> – 1 inches (Z1 K)</v>
      </c>
      <c r="G25" t="s">
        <v>29</v>
      </c>
      <c r="H25" t="s">
        <v>138</v>
      </c>
      <c r="I25" t="s">
        <v>30</v>
      </c>
      <c r="J25" t="s">
        <v>31</v>
      </c>
    </row>
    <row r="26" spans="1:10" x14ac:dyDescent="0.45">
      <c r="A26" t="s">
        <v>98</v>
      </c>
      <c r="B26" t="s">
        <v>12</v>
      </c>
      <c r="C26" s="1" t="s">
        <v>540</v>
      </c>
      <c r="D26" s="1" t="s">
        <v>206</v>
      </c>
      <c r="E26" t="s">
        <v>785</v>
      </c>
      <c r="F26" t="str">
        <f>OutputData[[#This Row],[OPSzDesc]]&amp;" ("&amp;OutputData[[#This Row],[OPLocCode]]&amp;" "&amp;OutputData[[#This Row],[OPTypCode]]&amp;")"</f>
        <v xml:space="preserve"> – 0.875 inches (Z2 K)</v>
      </c>
      <c r="G26" t="s">
        <v>137</v>
      </c>
      <c r="H26" t="s">
        <v>139</v>
      </c>
      <c r="I26" t="s">
        <v>30</v>
      </c>
      <c r="J26" t="s">
        <v>31</v>
      </c>
    </row>
    <row r="27" spans="1:10" x14ac:dyDescent="0.45">
      <c r="A27" t="s">
        <v>98</v>
      </c>
      <c r="B27" t="s">
        <v>12</v>
      </c>
      <c r="C27" s="1" t="s">
        <v>540</v>
      </c>
      <c r="D27" s="1" t="s">
        <v>205</v>
      </c>
      <c r="E27" t="s">
        <v>782</v>
      </c>
      <c r="F27" t="str">
        <f>OutputData[[#This Row],[OPSzDesc]]&amp;" ("&amp;OutputData[[#This Row],[OPLocCode]]&amp;" "&amp;OutputData[[#This Row],[OPTypCode]]&amp;")"</f>
        <v xml:space="preserve"> – 1 inches (Z2 K)</v>
      </c>
      <c r="G27" t="s">
        <v>137</v>
      </c>
      <c r="H27" t="s">
        <v>139</v>
      </c>
      <c r="I27" t="s">
        <v>30</v>
      </c>
      <c r="J27" t="s">
        <v>31</v>
      </c>
    </row>
    <row r="28" spans="1:10" x14ac:dyDescent="0.45">
      <c r="A28" t="s">
        <v>98</v>
      </c>
      <c r="B28" t="s">
        <v>12</v>
      </c>
      <c r="C28" s="1" t="s">
        <v>540</v>
      </c>
      <c r="D28" s="1" t="s">
        <v>206</v>
      </c>
      <c r="E28" t="s">
        <v>785</v>
      </c>
      <c r="F28" t="str">
        <f>OutputData[[#This Row],[OPSzDesc]]&amp;" ("&amp;OutputData[[#This Row],[OPLocCode]]&amp;" "&amp;OutputData[[#This Row],[OPTypCode]]&amp;")"</f>
        <v xml:space="preserve"> – 0.875 inches (ZZ K)</v>
      </c>
      <c r="G28" t="s">
        <v>140</v>
      </c>
      <c r="H28" t="s">
        <v>141</v>
      </c>
      <c r="I28" t="s">
        <v>30</v>
      </c>
      <c r="J28" t="s">
        <v>31</v>
      </c>
    </row>
    <row r="29" spans="1:10" x14ac:dyDescent="0.45">
      <c r="A29" t="s">
        <v>98</v>
      </c>
      <c r="B29" t="s">
        <v>12</v>
      </c>
      <c r="C29" s="1" t="s">
        <v>540</v>
      </c>
      <c r="D29" s="1" t="s">
        <v>205</v>
      </c>
      <c r="E29" t="s">
        <v>782</v>
      </c>
      <c r="F29" t="str">
        <f>OutputData[[#This Row],[OPSzDesc]]&amp;" ("&amp;OutputData[[#This Row],[OPLocCode]]&amp;" "&amp;OutputData[[#This Row],[OPTypCode]]&amp;")"</f>
        <v xml:space="preserve"> – 1 inches (ZZ K)</v>
      </c>
      <c r="G29" t="s">
        <v>140</v>
      </c>
      <c r="H29" t="s">
        <v>141</v>
      </c>
      <c r="I29" t="s">
        <v>30</v>
      </c>
      <c r="J29" t="s">
        <v>31</v>
      </c>
    </row>
    <row r="30" spans="1:10" x14ac:dyDescent="0.45">
      <c r="A30" t="s">
        <v>99</v>
      </c>
      <c r="B30" t="s">
        <v>12</v>
      </c>
      <c r="C30" s="1" t="s">
        <v>541</v>
      </c>
      <c r="D30" s="1" t="s">
        <v>205</v>
      </c>
      <c r="E30" t="s">
        <v>782</v>
      </c>
      <c r="F30" t="str">
        <f>OutputData[[#This Row],[OPSzDesc]]&amp;" ("&amp;OutputData[[#This Row],[OPLocCode]]&amp;" "&amp;OutputData[[#This Row],[OPTypCode]]&amp;")"</f>
        <v xml:space="preserve"> – 1 inches (HH K)</v>
      </c>
      <c r="G30" t="s">
        <v>142</v>
      </c>
      <c r="H30" t="s">
        <v>143</v>
      </c>
      <c r="I30" t="s">
        <v>30</v>
      </c>
      <c r="J30" t="s">
        <v>31</v>
      </c>
    </row>
    <row r="31" spans="1:10" x14ac:dyDescent="0.45">
      <c r="A31" t="s">
        <v>99</v>
      </c>
      <c r="B31" t="s">
        <v>12</v>
      </c>
      <c r="C31" s="1" t="s">
        <v>541</v>
      </c>
      <c r="D31" s="1" t="s">
        <v>207</v>
      </c>
      <c r="E31" t="s">
        <v>787</v>
      </c>
      <c r="F31" t="str">
        <f>OutputData[[#This Row],[OPSzDesc]]&amp;" ("&amp;OutputData[[#This Row],[OPLocCode]]&amp;" "&amp;OutputData[[#This Row],[OPTypCode]]&amp;")"</f>
        <v xml:space="preserve"> – 1.125 inches (HH K)</v>
      </c>
      <c r="G31" t="s">
        <v>142</v>
      </c>
      <c r="H31" t="s">
        <v>143</v>
      </c>
      <c r="I31" t="s">
        <v>30</v>
      </c>
      <c r="J31" t="s">
        <v>31</v>
      </c>
    </row>
    <row r="32" spans="1:10" x14ac:dyDescent="0.45">
      <c r="A32" t="s">
        <v>99</v>
      </c>
      <c r="B32" t="s">
        <v>12</v>
      </c>
      <c r="C32" s="1" t="s">
        <v>541</v>
      </c>
      <c r="D32" s="1" t="s">
        <v>209</v>
      </c>
      <c r="E32" t="s">
        <v>788</v>
      </c>
      <c r="F32" t="str">
        <f>OutputData[[#This Row],[OPSzDesc]]&amp;" ("&amp;OutputData[[#This Row],[OPLocCode]]&amp;" "&amp;OutputData[[#This Row],[OPTypCode]]&amp;")"</f>
        <v xml:space="preserve"> – 1.25 inches (HH K)</v>
      </c>
      <c r="G32" t="s">
        <v>142</v>
      </c>
      <c r="H32" t="s">
        <v>143</v>
      </c>
      <c r="I32" t="s">
        <v>30</v>
      </c>
      <c r="J32" t="s">
        <v>31</v>
      </c>
    </row>
    <row r="33" spans="1:10" x14ac:dyDescent="0.45">
      <c r="A33" t="s">
        <v>99</v>
      </c>
      <c r="B33" t="s">
        <v>12</v>
      </c>
      <c r="C33" s="1" t="s">
        <v>541</v>
      </c>
      <c r="D33" s="1" t="s">
        <v>211</v>
      </c>
      <c r="E33" t="s">
        <v>789</v>
      </c>
      <c r="F33" t="str">
        <f>OutputData[[#This Row],[OPSzDesc]]&amp;" ("&amp;OutputData[[#This Row],[OPLocCode]]&amp;" "&amp;OutputData[[#This Row],[OPTypCode]]&amp;")"</f>
        <v xml:space="preserve"> – 1.4375 inches (HH K)</v>
      </c>
      <c r="G33" t="s">
        <v>142</v>
      </c>
      <c r="H33" t="s">
        <v>143</v>
      </c>
      <c r="I33" t="s">
        <v>30</v>
      </c>
      <c r="J33" t="s">
        <v>31</v>
      </c>
    </row>
    <row r="34" spans="1:10" x14ac:dyDescent="0.45">
      <c r="A34" t="s">
        <v>99</v>
      </c>
      <c r="B34" t="s">
        <v>12</v>
      </c>
      <c r="C34" s="1" t="s">
        <v>541</v>
      </c>
      <c r="D34" s="1" t="s">
        <v>216</v>
      </c>
      <c r="E34" t="s">
        <v>791</v>
      </c>
      <c r="F34" t="str">
        <f>OutputData[[#This Row],[OPSzDesc]]&amp;" ("&amp;OutputData[[#This Row],[OPLocCode]]&amp;" "&amp;OutputData[[#This Row],[OPTypCode]]&amp;")"</f>
        <v xml:space="preserve"> – 1.875 inches (HH K)</v>
      </c>
      <c r="G34" t="s">
        <v>142</v>
      </c>
      <c r="H34" t="s">
        <v>143</v>
      </c>
      <c r="I34" t="s">
        <v>30</v>
      </c>
      <c r="J34" t="s">
        <v>31</v>
      </c>
    </row>
    <row r="35" spans="1:10" x14ac:dyDescent="0.45">
      <c r="A35" t="s">
        <v>99</v>
      </c>
      <c r="B35" t="s">
        <v>12</v>
      </c>
      <c r="C35" s="1" t="s">
        <v>541</v>
      </c>
      <c r="D35" s="1" t="s">
        <v>241</v>
      </c>
      <c r="E35" t="s">
        <v>790</v>
      </c>
      <c r="F35" t="str">
        <f>OutputData[[#This Row],[OPSzDesc]]&amp;" ("&amp;OutputData[[#This Row],[OPLocCode]]&amp;" "&amp;OutputData[[#This Row],[OPTypCode]]&amp;")"</f>
        <v xml:space="preserve"> – 35 mm (HH K)</v>
      </c>
      <c r="G35" t="s">
        <v>142</v>
      </c>
      <c r="H35" t="s">
        <v>143</v>
      </c>
      <c r="I35" t="s">
        <v>30</v>
      </c>
      <c r="J35" t="s">
        <v>31</v>
      </c>
    </row>
    <row r="36" spans="1:10" x14ac:dyDescent="0.45">
      <c r="A36" t="s">
        <v>99</v>
      </c>
      <c r="B36" t="s">
        <v>12</v>
      </c>
      <c r="C36" s="1" t="s">
        <v>541</v>
      </c>
      <c r="D36" s="1" t="s">
        <v>205</v>
      </c>
      <c r="E36" t="s">
        <v>782</v>
      </c>
      <c r="F36" t="str">
        <f>OutputData[[#This Row],[OPSzDesc]]&amp;" ("&amp;OutputData[[#This Row],[OPLocCode]]&amp;" "&amp;OutputData[[#This Row],[OPTypCode]]&amp;")"</f>
        <v xml:space="preserve"> – 1 inches (Z1 K)</v>
      </c>
      <c r="G36" t="s">
        <v>29</v>
      </c>
      <c r="H36" t="s">
        <v>138</v>
      </c>
      <c r="I36" t="s">
        <v>30</v>
      </c>
      <c r="J36" t="s">
        <v>31</v>
      </c>
    </row>
    <row r="37" spans="1:10" x14ac:dyDescent="0.45">
      <c r="A37" t="s">
        <v>99</v>
      </c>
      <c r="B37" t="s">
        <v>12</v>
      </c>
      <c r="C37" s="1" t="s">
        <v>541</v>
      </c>
      <c r="D37" s="1" t="s">
        <v>207</v>
      </c>
      <c r="E37" t="s">
        <v>787</v>
      </c>
      <c r="F37" t="str">
        <f>OutputData[[#This Row],[OPSzDesc]]&amp;" ("&amp;OutputData[[#This Row],[OPLocCode]]&amp;" "&amp;OutputData[[#This Row],[OPTypCode]]&amp;")"</f>
        <v xml:space="preserve"> – 1.125 inches (Z1 K)</v>
      </c>
      <c r="G37" t="s">
        <v>29</v>
      </c>
      <c r="H37" t="s">
        <v>138</v>
      </c>
      <c r="I37" t="s">
        <v>30</v>
      </c>
      <c r="J37" t="s">
        <v>31</v>
      </c>
    </row>
    <row r="38" spans="1:10" x14ac:dyDescent="0.45">
      <c r="A38" t="s">
        <v>99</v>
      </c>
      <c r="B38" t="s">
        <v>12</v>
      </c>
      <c r="C38" s="1" t="s">
        <v>541</v>
      </c>
      <c r="D38" s="1" t="s">
        <v>205</v>
      </c>
      <c r="E38" t="s">
        <v>782</v>
      </c>
      <c r="F38" t="str">
        <f>OutputData[[#This Row],[OPSzDesc]]&amp;" ("&amp;OutputData[[#This Row],[OPLocCode]]&amp;" "&amp;OutputData[[#This Row],[OPTypCode]]&amp;")"</f>
        <v xml:space="preserve"> – 1 inches (Z2 K)</v>
      </c>
      <c r="G38" t="s">
        <v>137</v>
      </c>
      <c r="H38" t="s">
        <v>139</v>
      </c>
      <c r="I38" t="s">
        <v>30</v>
      </c>
      <c r="J38" t="s">
        <v>31</v>
      </c>
    </row>
    <row r="39" spans="1:10" x14ac:dyDescent="0.45">
      <c r="A39" t="s">
        <v>99</v>
      </c>
      <c r="B39" t="s">
        <v>12</v>
      </c>
      <c r="C39" s="1" t="s">
        <v>541</v>
      </c>
      <c r="D39" s="1" t="s">
        <v>207</v>
      </c>
      <c r="E39" t="s">
        <v>787</v>
      </c>
      <c r="F39" t="str">
        <f>OutputData[[#This Row],[OPSzDesc]]&amp;" ("&amp;OutputData[[#This Row],[OPLocCode]]&amp;" "&amp;OutputData[[#This Row],[OPTypCode]]&amp;")"</f>
        <v xml:space="preserve"> – 1.125 inches (Z2 K)</v>
      </c>
      <c r="G39" t="s">
        <v>137</v>
      </c>
      <c r="H39" t="s">
        <v>139</v>
      </c>
      <c r="I39" t="s">
        <v>30</v>
      </c>
      <c r="J39" t="s">
        <v>31</v>
      </c>
    </row>
    <row r="40" spans="1:10" x14ac:dyDescent="0.45">
      <c r="A40" t="s">
        <v>99</v>
      </c>
      <c r="B40" t="s">
        <v>12</v>
      </c>
      <c r="C40" s="1" t="s">
        <v>541</v>
      </c>
      <c r="D40" s="1" t="s">
        <v>205</v>
      </c>
      <c r="E40" t="s">
        <v>782</v>
      </c>
      <c r="F40" t="str">
        <f>OutputData[[#This Row],[OPSzDesc]]&amp;" ("&amp;OutputData[[#This Row],[OPLocCode]]&amp;" "&amp;OutputData[[#This Row],[OPTypCode]]&amp;")"</f>
        <v xml:space="preserve"> – 1 inches (ZZ K)</v>
      </c>
      <c r="G40" t="s">
        <v>140</v>
      </c>
      <c r="H40" t="s">
        <v>141</v>
      </c>
      <c r="I40" t="s">
        <v>30</v>
      </c>
      <c r="J40" t="s">
        <v>31</v>
      </c>
    </row>
    <row r="41" spans="1:10" x14ac:dyDescent="0.45">
      <c r="A41" t="s">
        <v>99</v>
      </c>
      <c r="B41" t="s">
        <v>12</v>
      </c>
      <c r="C41" s="1" t="s">
        <v>541</v>
      </c>
      <c r="D41" s="1" t="s">
        <v>207</v>
      </c>
      <c r="E41" t="s">
        <v>787</v>
      </c>
      <c r="F41" t="str">
        <f>OutputData[[#This Row],[OPSzDesc]]&amp;" ("&amp;OutputData[[#This Row],[OPLocCode]]&amp;" "&amp;OutputData[[#This Row],[OPTypCode]]&amp;")"</f>
        <v xml:space="preserve"> – 1.125 inches (ZZ K)</v>
      </c>
      <c r="G41" t="s">
        <v>140</v>
      </c>
      <c r="H41" t="s">
        <v>141</v>
      </c>
      <c r="I41" t="s">
        <v>30</v>
      </c>
      <c r="J41" t="s">
        <v>31</v>
      </c>
    </row>
    <row r="42" spans="1:10" x14ac:dyDescent="0.45">
      <c r="A42" t="s">
        <v>100</v>
      </c>
      <c r="B42" t="s">
        <v>12</v>
      </c>
      <c r="C42" s="1" t="s">
        <v>542</v>
      </c>
      <c r="D42" s="1" t="s">
        <v>205</v>
      </c>
      <c r="E42" t="s">
        <v>782</v>
      </c>
      <c r="F42" t="str">
        <f>OutputData[[#This Row],[OPSzDesc]]&amp;" ("&amp;OutputData[[#This Row],[OPLocCode]]&amp;" "&amp;OutputData[[#This Row],[OPTypCode]]&amp;")"</f>
        <v xml:space="preserve"> – 1 inches (HH K)</v>
      </c>
      <c r="G42" t="s">
        <v>142</v>
      </c>
      <c r="H42" t="s">
        <v>143</v>
      </c>
      <c r="I42" t="s">
        <v>30</v>
      </c>
      <c r="J42" t="s">
        <v>31</v>
      </c>
    </row>
    <row r="43" spans="1:10" x14ac:dyDescent="0.45">
      <c r="A43" t="s">
        <v>100</v>
      </c>
      <c r="B43" t="s">
        <v>12</v>
      </c>
      <c r="C43" s="1" t="s">
        <v>542</v>
      </c>
      <c r="D43" s="1" t="s">
        <v>207</v>
      </c>
      <c r="E43" t="s">
        <v>787</v>
      </c>
      <c r="F43" t="str">
        <f>OutputData[[#This Row],[OPSzDesc]]&amp;" ("&amp;OutputData[[#This Row],[OPLocCode]]&amp;" "&amp;OutputData[[#This Row],[OPTypCode]]&amp;")"</f>
        <v xml:space="preserve"> – 1.125 inches (HH K)</v>
      </c>
      <c r="G43" t="s">
        <v>142</v>
      </c>
      <c r="H43" t="s">
        <v>143</v>
      </c>
      <c r="I43" t="s">
        <v>30</v>
      </c>
      <c r="J43" t="s">
        <v>31</v>
      </c>
    </row>
    <row r="44" spans="1:10" x14ac:dyDescent="0.45">
      <c r="A44" t="s">
        <v>100</v>
      </c>
      <c r="B44" t="s">
        <v>12</v>
      </c>
      <c r="C44" s="1" t="s">
        <v>542</v>
      </c>
      <c r="D44" s="1" t="s">
        <v>209</v>
      </c>
      <c r="E44" t="s">
        <v>788</v>
      </c>
      <c r="F44" t="str">
        <f>OutputData[[#This Row],[OPSzDesc]]&amp;" ("&amp;OutputData[[#This Row],[OPLocCode]]&amp;" "&amp;OutputData[[#This Row],[OPTypCode]]&amp;")"</f>
        <v xml:space="preserve"> – 1.25 inches (HH K)</v>
      </c>
      <c r="G44" t="s">
        <v>142</v>
      </c>
      <c r="H44" t="s">
        <v>143</v>
      </c>
      <c r="I44" t="s">
        <v>30</v>
      </c>
      <c r="J44" t="s">
        <v>31</v>
      </c>
    </row>
    <row r="45" spans="1:10" x14ac:dyDescent="0.45">
      <c r="A45" t="s">
        <v>100</v>
      </c>
      <c r="B45" t="s">
        <v>12</v>
      </c>
      <c r="C45" s="1" t="s">
        <v>542</v>
      </c>
      <c r="D45" s="1" t="s">
        <v>211</v>
      </c>
      <c r="E45" t="s">
        <v>789</v>
      </c>
      <c r="F45" t="str">
        <f>OutputData[[#This Row],[OPSzDesc]]&amp;" ("&amp;OutputData[[#This Row],[OPLocCode]]&amp;" "&amp;OutputData[[#This Row],[OPTypCode]]&amp;")"</f>
        <v xml:space="preserve"> – 1.4375 inches (HH K)</v>
      </c>
      <c r="G45" t="s">
        <v>142</v>
      </c>
      <c r="H45" t="s">
        <v>143</v>
      </c>
      <c r="I45" t="s">
        <v>30</v>
      </c>
      <c r="J45" t="s">
        <v>31</v>
      </c>
    </row>
    <row r="46" spans="1:10" x14ac:dyDescent="0.45">
      <c r="A46" t="s">
        <v>100</v>
      </c>
      <c r="B46" t="s">
        <v>12</v>
      </c>
      <c r="C46" s="1" t="s">
        <v>542</v>
      </c>
      <c r="D46" s="1" t="s">
        <v>216</v>
      </c>
      <c r="E46" t="s">
        <v>791</v>
      </c>
      <c r="F46" t="str">
        <f>OutputData[[#This Row],[OPSzDesc]]&amp;" ("&amp;OutputData[[#This Row],[OPLocCode]]&amp;" "&amp;OutputData[[#This Row],[OPTypCode]]&amp;")"</f>
        <v xml:space="preserve"> – 1.875 inches (HH K)</v>
      </c>
      <c r="G46" t="s">
        <v>142</v>
      </c>
      <c r="H46" t="s">
        <v>143</v>
      </c>
      <c r="I46" t="s">
        <v>30</v>
      </c>
      <c r="J46" t="s">
        <v>31</v>
      </c>
    </row>
    <row r="47" spans="1:10" x14ac:dyDescent="0.45">
      <c r="A47" t="s">
        <v>100</v>
      </c>
      <c r="B47" t="s">
        <v>12</v>
      </c>
      <c r="C47" s="1" t="s">
        <v>542</v>
      </c>
      <c r="D47" s="1" t="s">
        <v>241</v>
      </c>
      <c r="E47" t="s">
        <v>790</v>
      </c>
      <c r="F47" t="str">
        <f>OutputData[[#This Row],[OPSzDesc]]&amp;" ("&amp;OutputData[[#This Row],[OPLocCode]]&amp;" "&amp;OutputData[[#This Row],[OPTypCode]]&amp;")"</f>
        <v xml:space="preserve"> – 35 mm (HH K)</v>
      </c>
      <c r="G47" t="s">
        <v>142</v>
      </c>
      <c r="H47" t="s">
        <v>143</v>
      </c>
      <c r="I47" t="s">
        <v>30</v>
      </c>
      <c r="J47" t="s">
        <v>31</v>
      </c>
    </row>
    <row r="48" spans="1:10" x14ac:dyDescent="0.45">
      <c r="A48" t="s">
        <v>100</v>
      </c>
      <c r="B48" t="s">
        <v>12</v>
      </c>
      <c r="C48" s="1" t="s">
        <v>542</v>
      </c>
      <c r="D48" s="1" t="s">
        <v>207</v>
      </c>
      <c r="E48" t="s">
        <v>787</v>
      </c>
      <c r="F48" t="str">
        <f>OutputData[[#This Row],[OPSzDesc]]&amp;" ("&amp;OutputData[[#This Row],[OPLocCode]]&amp;" "&amp;OutputData[[#This Row],[OPTypCode]]&amp;")"</f>
        <v xml:space="preserve"> – 1.125 inches (Z1 K)</v>
      </c>
      <c r="G48" t="s">
        <v>29</v>
      </c>
      <c r="H48" t="s">
        <v>138</v>
      </c>
      <c r="I48" t="s">
        <v>30</v>
      </c>
      <c r="J48" t="s">
        <v>31</v>
      </c>
    </row>
    <row r="49" spans="1:10" x14ac:dyDescent="0.45">
      <c r="A49" t="s">
        <v>100</v>
      </c>
      <c r="B49" t="s">
        <v>12</v>
      </c>
      <c r="C49" s="1" t="s">
        <v>542</v>
      </c>
      <c r="D49" s="1" t="s">
        <v>207</v>
      </c>
      <c r="E49" t="s">
        <v>787</v>
      </c>
      <c r="F49" t="str">
        <f>OutputData[[#This Row],[OPSzDesc]]&amp;" ("&amp;OutputData[[#This Row],[OPLocCode]]&amp;" "&amp;OutputData[[#This Row],[OPTypCode]]&amp;")"</f>
        <v xml:space="preserve"> – 1.125 inches (Z2 K)</v>
      </c>
      <c r="G49" t="s">
        <v>137</v>
      </c>
      <c r="H49" t="s">
        <v>139</v>
      </c>
      <c r="I49" t="s">
        <v>30</v>
      </c>
      <c r="J49" t="s">
        <v>31</v>
      </c>
    </row>
    <row r="50" spans="1:10" x14ac:dyDescent="0.45">
      <c r="A50" t="s">
        <v>100</v>
      </c>
      <c r="B50" t="s">
        <v>12</v>
      </c>
      <c r="C50" s="1" t="s">
        <v>542</v>
      </c>
      <c r="D50" s="1" t="s">
        <v>207</v>
      </c>
      <c r="E50" t="s">
        <v>787</v>
      </c>
      <c r="F50" t="str">
        <f>OutputData[[#This Row],[OPSzDesc]]&amp;" ("&amp;OutputData[[#This Row],[OPLocCode]]&amp;" "&amp;OutputData[[#This Row],[OPTypCode]]&amp;")"</f>
        <v xml:space="preserve"> – 1.125 inches (ZZ K)</v>
      </c>
      <c r="G50" t="s">
        <v>140</v>
      </c>
      <c r="H50" t="s">
        <v>141</v>
      </c>
      <c r="I50" t="s">
        <v>30</v>
      </c>
      <c r="J50" t="s">
        <v>31</v>
      </c>
    </row>
    <row r="51" spans="1:10" x14ac:dyDescent="0.45">
      <c r="A51" t="s">
        <v>101</v>
      </c>
      <c r="B51" t="s">
        <v>12</v>
      </c>
      <c r="C51" s="1" t="s">
        <v>543</v>
      </c>
      <c r="D51" s="1" t="s">
        <v>207</v>
      </c>
      <c r="E51" t="s">
        <v>787</v>
      </c>
      <c r="F51" t="str">
        <f>OutputData[[#This Row],[OPSzDesc]]&amp;" ("&amp;OutputData[[#This Row],[OPLocCode]]&amp;" "&amp;OutputData[[#This Row],[OPTypCode]]&amp;")"</f>
        <v xml:space="preserve"> – 1.125 inches (HH K)</v>
      </c>
      <c r="G51" t="s">
        <v>142</v>
      </c>
      <c r="H51" t="s">
        <v>143</v>
      </c>
      <c r="I51" t="s">
        <v>30</v>
      </c>
      <c r="J51" t="s">
        <v>31</v>
      </c>
    </row>
    <row r="52" spans="1:10" x14ac:dyDescent="0.45">
      <c r="A52" t="s">
        <v>101</v>
      </c>
      <c r="B52" t="s">
        <v>12</v>
      </c>
      <c r="C52" s="1" t="s">
        <v>543</v>
      </c>
      <c r="D52" s="1" t="s">
        <v>217</v>
      </c>
      <c r="E52" t="s">
        <v>792</v>
      </c>
      <c r="F52" t="str">
        <f>OutputData[[#This Row],[OPSzDesc]]&amp;" ("&amp;OutputData[[#This Row],[OPLocCode]]&amp;" "&amp;OutputData[[#This Row],[OPTypCode]]&amp;")"</f>
        <v xml:space="preserve"> – 1.9375 inches (HH K)</v>
      </c>
      <c r="G52" t="s">
        <v>142</v>
      </c>
      <c r="H52" t="s">
        <v>143</v>
      </c>
      <c r="I52" t="s">
        <v>30</v>
      </c>
      <c r="J52" t="s">
        <v>31</v>
      </c>
    </row>
    <row r="53" spans="1:10" x14ac:dyDescent="0.45">
      <c r="A53" t="s">
        <v>101</v>
      </c>
      <c r="B53" t="s">
        <v>12</v>
      </c>
      <c r="C53" s="1" t="s">
        <v>543</v>
      </c>
      <c r="D53" s="1" t="s">
        <v>217</v>
      </c>
      <c r="E53" t="s">
        <v>792</v>
      </c>
      <c r="F53" t="str">
        <f>OutputData[[#This Row],[OPSzDesc]]&amp;" ("&amp;OutputData[[#This Row],[OPLocCode]]&amp;" "&amp;OutputData[[#This Row],[OPTypCode]]&amp;")"</f>
        <v xml:space="preserve"> – 1.9375 inches (HH K)</v>
      </c>
      <c r="G53" t="s">
        <v>142</v>
      </c>
      <c r="H53" t="s">
        <v>143</v>
      </c>
      <c r="I53" t="s">
        <v>30</v>
      </c>
      <c r="J53" t="s">
        <v>31</v>
      </c>
    </row>
    <row r="54" spans="1:10" x14ac:dyDescent="0.45">
      <c r="A54" t="s">
        <v>101</v>
      </c>
      <c r="B54" t="s">
        <v>12</v>
      </c>
      <c r="C54" s="1" t="s">
        <v>543</v>
      </c>
      <c r="D54" s="1" t="s">
        <v>250</v>
      </c>
      <c r="E54" t="s">
        <v>793</v>
      </c>
      <c r="F54" t="str">
        <f>OutputData[[#This Row],[OPSzDesc]]&amp;" ("&amp;OutputData[[#This Row],[OPLocCode]]&amp;" "&amp;OutputData[[#This Row],[OPTypCode]]&amp;")"</f>
        <v xml:space="preserve"> – 50 mm (HH K)</v>
      </c>
      <c r="G54" t="s">
        <v>142</v>
      </c>
      <c r="H54" t="s">
        <v>143</v>
      </c>
      <c r="I54" t="s">
        <v>30</v>
      </c>
      <c r="J54" t="s">
        <v>31</v>
      </c>
    </row>
    <row r="55" spans="1:10" x14ac:dyDescent="0.45">
      <c r="A55" t="s">
        <v>101</v>
      </c>
      <c r="B55" t="s">
        <v>12</v>
      </c>
      <c r="C55" s="1" t="s">
        <v>543</v>
      </c>
      <c r="D55" s="1" t="s">
        <v>207</v>
      </c>
      <c r="E55" t="s">
        <v>787</v>
      </c>
      <c r="F55" t="str">
        <f>OutputData[[#This Row],[OPSzDesc]]&amp;" ("&amp;OutputData[[#This Row],[OPLocCode]]&amp;" "&amp;OutputData[[#This Row],[OPTypCode]]&amp;")"</f>
        <v xml:space="preserve"> – 1.125 inches (Z1 K)</v>
      </c>
      <c r="G55" t="s">
        <v>29</v>
      </c>
      <c r="H55" t="s">
        <v>138</v>
      </c>
      <c r="I55" t="s">
        <v>30</v>
      </c>
      <c r="J55" t="s">
        <v>31</v>
      </c>
    </row>
    <row r="56" spans="1:10" x14ac:dyDescent="0.45">
      <c r="A56" t="s">
        <v>101</v>
      </c>
      <c r="B56" t="s">
        <v>12</v>
      </c>
      <c r="C56" s="1" t="s">
        <v>543</v>
      </c>
      <c r="D56" s="1" t="s">
        <v>212</v>
      </c>
      <c r="E56" t="s">
        <v>794</v>
      </c>
      <c r="F56" t="str">
        <f>OutputData[[#This Row],[OPSzDesc]]&amp;" ("&amp;OutputData[[#This Row],[OPLocCode]]&amp;" "&amp;OutputData[[#This Row],[OPTypCode]]&amp;")"</f>
        <v xml:space="preserve"> – 1.5 inches (Z1 K)</v>
      </c>
      <c r="G56" t="s">
        <v>29</v>
      </c>
      <c r="H56" t="s">
        <v>138</v>
      </c>
      <c r="I56" t="s">
        <v>30</v>
      </c>
      <c r="J56" t="s">
        <v>31</v>
      </c>
    </row>
    <row r="57" spans="1:10" x14ac:dyDescent="0.45">
      <c r="A57" t="s">
        <v>101</v>
      </c>
      <c r="B57" t="s">
        <v>12</v>
      </c>
      <c r="C57" s="1" t="s">
        <v>543</v>
      </c>
      <c r="D57" s="1" t="s">
        <v>207</v>
      </c>
      <c r="E57" t="s">
        <v>787</v>
      </c>
      <c r="F57" t="str">
        <f>OutputData[[#This Row],[OPSzDesc]]&amp;" ("&amp;OutputData[[#This Row],[OPLocCode]]&amp;" "&amp;OutputData[[#This Row],[OPTypCode]]&amp;")"</f>
        <v xml:space="preserve"> – 1.125 inches (Z2 K)</v>
      </c>
      <c r="G57" t="s">
        <v>137</v>
      </c>
      <c r="H57" t="s">
        <v>139</v>
      </c>
      <c r="I57" t="s">
        <v>30</v>
      </c>
      <c r="J57" t="s">
        <v>31</v>
      </c>
    </row>
    <row r="58" spans="1:10" x14ac:dyDescent="0.45">
      <c r="A58" t="s">
        <v>101</v>
      </c>
      <c r="B58" t="s">
        <v>12</v>
      </c>
      <c r="C58" s="1" t="s">
        <v>543</v>
      </c>
      <c r="D58" s="1" t="s">
        <v>212</v>
      </c>
      <c r="E58" t="s">
        <v>794</v>
      </c>
      <c r="F58" t="str">
        <f>OutputData[[#This Row],[OPSzDesc]]&amp;" ("&amp;OutputData[[#This Row],[OPLocCode]]&amp;" "&amp;OutputData[[#This Row],[OPTypCode]]&amp;")"</f>
        <v xml:space="preserve"> – 1.5 inches (Z2 K)</v>
      </c>
      <c r="G58" t="s">
        <v>137</v>
      </c>
      <c r="H58" t="s">
        <v>139</v>
      </c>
      <c r="I58" t="s">
        <v>30</v>
      </c>
      <c r="J58" t="s">
        <v>31</v>
      </c>
    </row>
    <row r="59" spans="1:10" x14ac:dyDescent="0.45">
      <c r="A59" t="s">
        <v>101</v>
      </c>
      <c r="B59" t="s">
        <v>12</v>
      </c>
      <c r="C59" s="1" t="s">
        <v>543</v>
      </c>
      <c r="D59" s="1" t="s">
        <v>207</v>
      </c>
      <c r="E59" t="s">
        <v>787</v>
      </c>
      <c r="F59" t="str">
        <f>OutputData[[#This Row],[OPSzDesc]]&amp;" ("&amp;OutputData[[#This Row],[OPLocCode]]&amp;" "&amp;OutputData[[#This Row],[OPTypCode]]&amp;")"</f>
        <v xml:space="preserve"> – 1.125 inches (ZZ K)</v>
      </c>
      <c r="G59" t="s">
        <v>140</v>
      </c>
      <c r="H59" t="s">
        <v>141</v>
      </c>
      <c r="I59" t="s">
        <v>30</v>
      </c>
      <c r="J59" t="s">
        <v>31</v>
      </c>
    </row>
    <row r="60" spans="1:10" x14ac:dyDescent="0.45">
      <c r="A60" t="s">
        <v>101</v>
      </c>
      <c r="B60" t="s">
        <v>12</v>
      </c>
      <c r="C60" s="1" t="s">
        <v>543</v>
      </c>
      <c r="D60" s="1" t="s">
        <v>212</v>
      </c>
      <c r="E60" t="s">
        <v>794</v>
      </c>
      <c r="F60" t="str">
        <f>OutputData[[#This Row],[OPSzDesc]]&amp;" ("&amp;OutputData[[#This Row],[OPLocCode]]&amp;" "&amp;OutputData[[#This Row],[OPTypCode]]&amp;")"</f>
        <v xml:space="preserve"> – 1.5 inches (ZZ K)</v>
      </c>
      <c r="G60" t="s">
        <v>140</v>
      </c>
      <c r="H60" t="s">
        <v>141</v>
      </c>
      <c r="I60" t="s">
        <v>30</v>
      </c>
      <c r="J60" t="s">
        <v>31</v>
      </c>
    </row>
    <row r="61" spans="1:10" x14ac:dyDescent="0.45">
      <c r="A61" t="s">
        <v>102</v>
      </c>
      <c r="B61" t="s">
        <v>12</v>
      </c>
      <c r="C61" s="1" t="s">
        <v>544</v>
      </c>
      <c r="D61" s="1" t="s">
        <v>211</v>
      </c>
      <c r="E61" t="s">
        <v>789</v>
      </c>
      <c r="F61" t="str">
        <f>OutputData[[#This Row],[OPSzDesc]]&amp;" ("&amp;OutputData[[#This Row],[OPLocCode]]&amp;" "&amp;OutputData[[#This Row],[OPTypCode]]&amp;")"</f>
        <v xml:space="preserve"> – 1.4375 inches (HH K)</v>
      </c>
      <c r="G61" t="s">
        <v>142</v>
      </c>
      <c r="H61" t="s">
        <v>143</v>
      </c>
      <c r="I61" t="s">
        <v>30</v>
      </c>
      <c r="J61" t="s">
        <v>31</v>
      </c>
    </row>
    <row r="62" spans="1:10" x14ac:dyDescent="0.45">
      <c r="A62" t="s">
        <v>102</v>
      </c>
      <c r="B62" t="s">
        <v>12</v>
      </c>
      <c r="C62" s="1" t="s">
        <v>544</v>
      </c>
      <c r="D62" s="1" t="s">
        <v>215</v>
      </c>
      <c r="E62" t="s">
        <v>795</v>
      </c>
      <c r="F62" t="str">
        <f>OutputData[[#This Row],[OPSzDesc]]&amp;" ("&amp;OutputData[[#This Row],[OPLocCode]]&amp;" "&amp;OutputData[[#This Row],[OPTypCode]]&amp;")"</f>
        <v xml:space="preserve"> – 1.75 inches (HH K)</v>
      </c>
      <c r="G62" t="s">
        <v>142</v>
      </c>
      <c r="H62" t="s">
        <v>143</v>
      </c>
      <c r="I62" t="s">
        <v>30</v>
      </c>
      <c r="J62" t="s">
        <v>31</v>
      </c>
    </row>
    <row r="63" spans="1:10" x14ac:dyDescent="0.45">
      <c r="A63" t="s">
        <v>102</v>
      </c>
      <c r="B63" t="s">
        <v>12</v>
      </c>
      <c r="C63" s="1" t="s">
        <v>544</v>
      </c>
      <c r="D63" s="1" t="s">
        <v>217</v>
      </c>
      <c r="E63" t="s">
        <v>792</v>
      </c>
      <c r="F63" t="str">
        <f>OutputData[[#This Row],[OPSzDesc]]&amp;" ("&amp;OutputData[[#This Row],[OPLocCode]]&amp;" "&amp;OutputData[[#This Row],[OPTypCode]]&amp;")"</f>
        <v xml:space="preserve"> – 1.9375 inches (HH K)</v>
      </c>
      <c r="G63" t="s">
        <v>142</v>
      </c>
      <c r="H63" t="s">
        <v>143</v>
      </c>
      <c r="I63" t="s">
        <v>30</v>
      </c>
      <c r="J63" t="s">
        <v>31</v>
      </c>
    </row>
    <row r="64" spans="1:10" x14ac:dyDescent="0.45">
      <c r="A64" t="s">
        <v>102</v>
      </c>
      <c r="B64" t="s">
        <v>12</v>
      </c>
      <c r="C64" s="1" t="s">
        <v>544</v>
      </c>
      <c r="D64" s="1" t="s">
        <v>223</v>
      </c>
      <c r="E64" t="s">
        <v>796</v>
      </c>
      <c r="F64" t="str">
        <f>OutputData[[#This Row],[OPSzDesc]]&amp;" ("&amp;OutputData[[#This Row],[OPLocCode]]&amp;" "&amp;OutputData[[#This Row],[OPTypCode]]&amp;")"</f>
        <v xml:space="preserve"> – 2.1875 inches (HH K)</v>
      </c>
      <c r="G64" t="s">
        <v>142</v>
      </c>
      <c r="H64" t="s">
        <v>143</v>
      </c>
      <c r="I64" t="s">
        <v>30</v>
      </c>
      <c r="J64" t="s">
        <v>31</v>
      </c>
    </row>
    <row r="65" spans="1:10" x14ac:dyDescent="0.45">
      <c r="A65" t="s">
        <v>102</v>
      </c>
      <c r="B65" t="s">
        <v>12</v>
      </c>
      <c r="C65" s="1" t="s">
        <v>544</v>
      </c>
      <c r="D65" s="1" t="s">
        <v>251</v>
      </c>
      <c r="E65" t="s">
        <v>797</v>
      </c>
      <c r="F65" t="str">
        <f>OutputData[[#This Row],[OPSzDesc]]&amp;" ("&amp;OutputData[[#This Row],[OPLocCode]]&amp;" "&amp;OutputData[[#This Row],[OPTypCode]]&amp;")"</f>
        <v xml:space="preserve"> – 55 mm (HH K)</v>
      </c>
      <c r="G65" t="s">
        <v>142</v>
      </c>
      <c r="H65" t="s">
        <v>143</v>
      </c>
      <c r="I65" t="s">
        <v>30</v>
      </c>
      <c r="J65" t="s">
        <v>31</v>
      </c>
    </row>
    <row r="66" spans="1:10" x14ac:dyDescent="0.45">
      <c r="A66" t="s">
        <v>102</v>
      </c>
      <c r="B66" t="s">
        <v>12</v>
      </c>
      <c r="C66" s="1" t="s">
        <v>544</v>
      </c>
      <c r="D66" s="1" t="s">
        <v>209</v>
      </c>
      <c r="E66" t="s">
        <v>788</v>
      </c>
      <c r="F66" t="str">
        <f>OutputData[[#This Row],[OPSzDesc]]&amp;" ("&amp;OutputData[[#This Row],[OPLocCode]]&amp;" "&amp;OutputData[[#This Row],[OPTypCode]]&amp;")"</f>
        <v xml:space="preserve"> – 1.25 inches (Z1 K)</v>
      </c>
      <c r="G66" t="s">
        <v>29</v>
      </c>
      <c r="H66" t="s">
        <v>138</v>
      </c>
      <c r="I66" t="s">
        <v>30</v>
      </c>
      <c r="J66" t="s">
        <v>31</v>
      </c>
    </row>
    <row r="67" spans="1:10" x14ac:dyDescent="0.45">
      <c r="A67" t="s">
        <v>102</v>
      </c>
      <c r="B67" t="s">
        <v>12</v>
      </c>
      <c r="C67" s="1" t="s">
        <v>544</v>
      </c>
      <c r="D67" s="1" t="s">
        <v>212</v>
      </c>
      <c r="E67" t="s">
        <v>794</v>
      </c>
      <c r="F67" t="str">
        <f>OutputData[[#This Row],[OPSzDesc]]&amp;" ("&amp;OutputData[[#This Row],[OPLocCode]]&amp;" "&amp;OutputData[[#This Row],[OPTypCode]]&amp;")"</f>
        <v xml:space="preserve"> – 1.5 inches (Z1 K)</v>
      </c>
      <c r="G67" t="s">
        <v>29</v>
      </c>
      <c r="H67" t="s">
        <v>138</v>
      </c>
      <c r="I67" t="s">
        <v>30</v>
      </c>
      <c r="J67" t="s">
        <v>31</v>
      </c>
    </row>
    <row r="68" spans="1:10" x14ac:dyDescent="0.45">
      <c r="A68" t="s">
        <v>102</v>
      </c>
      <c r="B68" t="s">
        <v>12</v>
      </c>
      <c r="C68" s="1" t="s">
        <v>544</v>
      </c>
      <c r="D68" s="1" t="s">
        <v>209</v>
      </c>
      <c r="E68" t="s">
        <v>788</v>
      </c>
      <c r="F68" t="str">
        <f>OutputData[[#This Row],[OPSzDesc]]&amp;" ("&amp;OutputData[[#This Row],[OPLocCode]]&amp;" "&amp;OutputData[[#This Row],[OPTypCode]]&amp;")"</f>
        <v xml:space="preserve"> – 1.25 inches (Z2 K)</v>
      </c>
      <c r="G68" t="s">
        <v>137</v>
      </c>
      <c r="H68" t="s">
        <v>139</v>
      </c>
      <c r="I68" t="s">
        <v>30</v>
      </c>
      <c r="J68" t="s">
        <v>31</v>
      </c>
    </row>
    <row r="69" spans="1:10" x14ac:dyDescent="0.45">
      <c r="A69" t="s">
        <v>102</v>
      </c>
      <c r="B69" t="s">
        <v>12</v>
      </c>
      <c r="C69" s="1" t="s">
        <v>544</v>
      </c>
      <c r="D69" s="1" t="s">
        <v>212</v>
      </c>
      <c r="E69" t="s">
        <v>794</v>
      </c>
      <c r="F69" t="str">
        <f>OutputData[[#This Row],[OPSzDesc]]&amp;" ("&amp;OutputData[[#This Row],[OPLocCode]]&amp;" "&amp;OutputData[[#This Row],[OPTypCode]]&amp;")"</f>
        <v xml:space="preserve"> – 1.5 inches (Z2 K)</v>
      </c>
      <c r="G69" t="s">
        <v>137</v>
      </c>
      <c r="H69" t="s">
        <v>139</v>
      </c>
      <c r="I69" t="s">
        <v>30</v>
      </c>
      <c r="J69" t="s">
        <v>31</v>
      </c>
    </row>
    <row r="70" spans="1:10" x14ac:dyDescent="0.45">
      <c r="A70" t="s">
        <v>102</v>
      </c>
      <c r="B70" t="s">
        <v>12</v>
      </c>
      <c r="C70" s="1" t="s">
        <v>544</v>
      </c>
      <c r="D70" s="1" t="s">
        <v>209</v>
      </c>
      <c r="E70" t="s">
        <v>788</v>
      </c>
      <c r="F70" t="str">
        <f>OutputData[[#This Row],[OPSzDesc]]&amp;" ("&amp;OutputData[[#This Row],[OPLocCode]]&amp;" "&amp;OutputData[[#This Row],[OPTypCode]]&amp;")"</f>
        <v xml:space="preserve"> – 1.25 inches (ZZ K)</v>
      </c>
      <c r="G70" t="s">
        <v>140</v>
      </c>
      <c r="H70" t="s">
        <v>141</v>
      </c>
      <c r="I70" t="s">
        <v>30</v>
      </c>
      <c r="J70" t="s">
        <v>31</v>
      </c>
    </row>
    <row r="71" spans="1:10" x14ac:dyDescent="0.45">
      <c r="A71" t="s">
        <v>102</v>
      </c>
      <c r="B71" t="s">
        <v>12</v>
      </c>
      <c r="C71" s="1" t="s">
        <v>544</v>
      </c>
      <c r="D71" s="1" t="s">
        <v>212</v>
      </c>
      <c r="E71" t="s">
        <v>794</v>
      </c>
      <c r="F71" t="str">
        <f>OutputData[[#This Row],[OPSzDesc]]&amp;" ("&amp;OutputData[[#This Row],[OPLocCode]]&amp;" "&amp;OutputData[[#This Row],[OPTypCode]]&amp;")"</f>
        <v xml:space="preserve"> – 1.5 inches (ZZ K)</v>
      </c>
      <c r="G71" t="s">
        <v>140</v>
      </c>
      <c r="H71" t="s">
        <v>141</v>
      </c>
      <c r="I71" t="s">
        <v>30</v>
      </c>
      <c r="J71" t="s">
        <v>31</v>
      </c>
    </row>
    <row r="72" spans="1:10" x14ac:dyDescent="0.45">
      <c r="A72" t="s">
        <v>103</v>
      </c>
      <c r="B72" t="s">
        <v>12</v>
      </c>
      <c r="C72" s="1" t="s">
        <v>204</v>
      </c>
      <c r="D72" s="1" t="s">
        <v>211</v>
      </c>
      <c r="E72" t="s">
        <v>789</v>
      </c>
      <c r="F72" t="str">
        <f>OutputData[[#This Row],[OPSzDesc]]&amp;" ("&amp;OutputData[[#This Row],[OPLocCode]]&amp;" "&amp;OutputData[[#This Row],[OPTypCode]]&amp;")"</f>
        <v xml:space="preserve"> – 1.4375 inches (HH K)</v>
      </c>
      <c r="G72" t="s">
        <v>142</v>
      </c>
      <c r="H72" t="s">
        <v>143</v>
      </c>
      <c r="I72" t="s">
        <v>30</v>
      </c>
      <c r="J72" t="s">
        <v>31</v>
      </c>
    </row>
    <row r="73" spans="1:10" x14ac:dyDescent="0.45">
      <c r="A73" t="s">
        <v>103</v>
      </c>
      <c r="B73" t="s">
        <v>12</v>
      </c>
      <c r="C73" s="1" t="s">
        <v>204</v>
      </c>
      <c r="D73" s="1" t="s">
        <v>215</v>
      </c>
      <c r="E73" t="s">
        <v>795</v>
      </c>
      <c r="F73" t="str">
        <f>OutputData[[#This Row],[OPSzDesc]]&amp;" ("&amp;OutputData[[#This Row],[OPLocCode]]&amp;" "&amp;OutputData[[#This Row],[OPTypCode]]&amp;")"</f>
        <v xml:space="preserve"> – 1.75 inches (HH K)</v>
      </c>
      <c r="G73" t="s">
        <v>142</v>
      </c>
      <c r="H73" t="s">
        <v>143</v>
      </c>
      <c r="I73" t="s">
        <v>30</v>
      </c>
      <c r="J73" t="s">
        <v>31</v>
      </c>
    </row>
    <row r="74" spans="1:10" x14ac:dyDescent="0.45">
      <c r="A74" t="s">
        <v>103</v>
      </c>
      <c r="B74" t="s">
        <v>12</v>
      </c>
      <c r="C74" s="1" t="s">
        <v>204</v>
      </c>
      <c r="D74" s="1" t="s">
        <v>217</v>
      </c>
      <c r="E74" t="s">
        <v>792</v>
      </c>
      <c r="F74" t="str">
        <f>OutputData[[#This Row],[OPSzDesc]]&amp;" ("&amp;OutputData[[#This Row],[OPLocCode]]&amp;" "&amp;OutputData[[#This Row],[OPTypCode]]&amp;")"</f>
        <v xml:space="preserve"> – 1.9375 inches (HH K)</v>
      </c>
      <c r="G74" t="s">
        <v>142</v>
      </c>
      <c r="H74" t="s">
        <v>143</v>
      </c>
      <c r="I74" t="s">
        <v>30</v>
      </c>
      <c r="J74" t="s">
        <v>31</v>
      </c>
    </row>
    <row r="75" spans="1:10" x14ac:dyDescent="0.45">
      <c r="A75" t="s">
        <v>103</v>
      </c>
      <c r="B75" t="s">
        <v>12</v>
      </c>
      <c r="C75" s="1" t="s">
        <v>204</v>
      </c>
      <c r="D75" s="1" t="s">
        <v>223</v>
      </c>
      <c r="E75" t="s">
        <v>796</v>
      </c>
      <c r="F75" t="str">
        <f>OutputData[[#This Row],[OPSzDesc]]&amp;" ("&amp;OutputData[[#This Row],[OPLocCode]]&amp;" "&amp;OutputData[[#This Row],[OPTypCode]]&amp;")"</f>
        <v xml:space="preserve"> – 2.1875 inches (HH K)</v>
      </c>
      <c r="G75" t="s">
        <v>142</v>
      </c>
      <c r="H75" t="s">
        <v>143</v>
      </c>
      <c r="I75" t="s">
        <v>30</v>
      </c>
      <c r="J75" t="s">
        <v>31</v>
      </c>
    </row>
    <row r="76" spans="1:10" x14ac:dyDescent="0.45">
      <c r="A76" t="s">
        <v>103</v>
      </c>
      <c r="B76" t="s">
        <v>12</v>
      </c>
      <c r="C76" s="1" t="s">
        <v>204</v>
      </c>
      <c r="D76" s="1" t="s">
        <v>251</v>
      </c>
      <c r="E76" t="s">
        <v>797</v>
      </c>
      <c r="F76" t="str">
        <f>OutputData[[#This Row],[OPSzDesc]]&amp;" ("&amp;OutputData[[#This Row],[OPLocCode]]&amp;" "&amp;OutputData[[#This Row],[OPTypCode]]&amp;")"</f>
        <v xml:space="preserve"> – 55 mm (HH K)</v>
      </c>
      <c r="G76" t="s">
        <v>142</v>
      </c>
      <c r="H76" t="s">
        <v>143</v>
      </c>
      <c r="I76" t="s">
        <v>30</v>
      </c>
      <c r="J76" t="s">
        <v>31</v>
      </c>
    </row>
    <row r="77" spans="1:10" x14ac:dyDescent="0.45">
      <c r="A77" t="s">
        <v>103</v>
      </c>
      <c r="B77" t="s">
        <v>12</v>
      </c>
      <c r="C77" s="1" t="s">
        <v>204</v>
      </c>
      <c r="D77" s="1" t="s">
        <v>210</v>
      </c>
      <c r="E77" t="s">
        <v>798</v>
      </c>
      <c r="F77" t="str">
        <f>OutputData[[#This Row],[OPSzDesc]]&amp;" ("&amp;OutputData[[#This Row],[OPLocCode]]&amp;" "&amp;OutputData[[#This Row],[OPTypCode]]&amp;")"</f>
        <v xml:space="preserve"> – 1.375 inches (Z1 K)</v>
      </c>
      <c r="G77" t="s">
        <v>29</v>
      </c>
      <c r="H77" t="s">
        <v>138</v>
      </c>
      <c r="I77" t="s">
        <v>30</v>
      </c>
      <c r="J77" t="s">
        <v>31</v>
      </c>
    </row>
    <row r="78" spans="1:10" x14ac:dyDescent="0.45">
      <c r="A78" t="s">
        <v>103</v>
      </c>
      <c r="B78" t="s">
        <v>12</v>
      </c>
      <c r="C78" s="1" t="s">
        <v>204</v>
      </c>
      <c r="D78" s="1" t="s">
        <v>212</v>
      </c>
      <c r="E78" t="s">
        <v>794</v>
      </c>
      <c r="F78" t="str">
        <f>OutputData[[#This Row],[OPSzDesc]]&amp;" ("&amp;OutputData[[#This Row],[OPLocCode]]&amp;" "&amp;OutputData[[#This Row],[OPTypCode]]&amp;")"</f>
        <v xml:space="preserve"> – 1.5 inches (Z1 K)</v>
      </c>
      <c r="G78" t="s">
        <v>29</v>
      </c>
      <c r="H78" t="s">
        <v>138</v>
      </c>
      <c r="I78" t="s">
        <v>30</v>
      </c>
      <c r="J78" t="s">
        <v>31</v>
      </c>
    </row>
    <row r="79" spans="1:10" x14ac:dyDescent="0.45">
      <c r="A79" t="s">
        <v>103</v>
      </c>
      <c r="B79" t="s">
        <v>12</v>
      </c>
      <c r="C79" s="1" t="s">
        <v>204</v>
      </c>
      <c r="D79" s="1" t="s">
        <v>210</v>
      </c>
      <c r="E79" t="s">
        <v>798</v>
      </c>
      <c r="F79" t="str">
        <f>OutputData[[#This Row],[OPSzDesc]]&amp;" ("&amp;OutputData[[#This Row],[OPLocCode]]&amp;" "&amp;OutputData[[#This Row],[OPTypCode]]&amp;")"</f>
        <v xml:space="preserve"> – 1.375 inches (Z2 K)</v>
      </c>
      <c r="G79" t="s">
        <v>137</v>
      </c>
      <c r="H79" t="s">
        <v>139</v>
      </c>
      <c r="I79" t="s">
        <v>30</v>
      </c>
      <c r="J79" t="s">
        <v>31</v>
      </c>
    </row>
    <row r="80" spans="1:10" x14ac:dyDescent="0.45">
      <c r="A80" t="s">
        <v>103</v>
      </c>
      <c r="B80" t="s">
        <v>12</v>
      </c>
      <c r="C80" s="1" t="s">
        <v>204</v>
      </c>
      <c r="D80" s="1" t="s">
        <v>212</v>
      </c>
      <c r="E80" t="s">
        <v>794</v>
      </c>
      <c r="F80" t="str">
        <f>OutputData[[#This Row],[OPSzDesc]]&amp;" ("&amp;OutputData[[#This Row],[OPLocCode]]&amp;" "&amp;OutputData[[#This Row],[OPTypCode]]&amp;")"</f>
        <v xml:space="preserve"> – 1.5 inches (Z2 K)</v>
      </c>
      <c r="G80" t="s">
        <v>137</v>
      </c>
      <c r="H80" t="s">
        <v>139</v>
      </c>
      <c r="I80" t="s">
        <v>30</v>
      </c>
      <c r="J80" t="s">
        <v>31</v>
      </c>
    </row>
    <row r="81" spans="1:10" x14ac:dyDescent="0.45">
      <c r="A81" t="s">
        <v>103</v>
      </c>
      <c r="B81" t="s">
        <v>12</v>
      </c>
      <c r="C81" s="1" t="s">
        <v>204</v>
      </c>
      <c r="D81" s="1" t="s">
        <v>210</v>
      </c>
      <c r="E81" t="s">
        <v>798</v>
      </c>
      <c r="F81" t="str">
        <f>OutputData[[#This Row],[OPSzDesc]]&amp;" ("&amp;OutputData[[#This Row],[OPLocCode]]&amp;" "&amp;OutputData[[#This Row],[OPTypCode]]&amp;")"</f>
        <v xml:space="preserve"> – 1.375 inches (ZZ K)</v>
      </c>
      <c r="G81" t="s">
        <v>140</v>
      </c>
      <c r="H81" t="s">
        <v>141</v>
      </c>
      <c r="I81" t="s">
        <v>30</v>
      </c>
      <c r="J81" t="s">
        <v>31</v>
      </c>
    </row>
    <row r="82" spans="1:10" x14ac:dyDescent="0.45">
      <c r="A82" t="s">
        <v>103</v>
      </c>
      <c r="B82" t="s">
        <v>12</v>
      </c>
      <c r="C82" s="1" t="s">
        <v>204</v>
      </c>
      <c r="D82" s="1" t="s">
        <v>212</v>
      </c>
      <c r="E82" t="s">
        <v>794</v>
      </c>
      <c r="F82" t="str">
        <f>OutputData[[#This Row],[OPSzDesc]]&amp;" ("&amp;OutputData[[#This Row],[OPLocCode]]&amp;" "&amp;OutputData[[#This Row],[OPTypCode]]&amp;")"</f>
        <v xml:space="preserve"> – 1.5 inches (ZZ K)</v>
      </c>
      <c r="G82" t="s">
        <v>140</v>
      </c>
      <c r="H82" t="s">
        <v>141</v>
      </c>
      <c r="I82" t="s">
        <v>30</v>
      </c>
      <c r="J82" t="s">
        <v>31</v>
      </c>
    </row>
    <row r="83" spans="1:10" x14ac:dyDescent="0.45">
      <c r="A83" t="s">
        <v>104</v>
      </c>
      <c r="B83" t="s">
        <v>12</v>
      </c>
      <c r="C83" s="1" t="s">
        <v>545</v>
      </c>
      <c r="D83" s="1" t="s">
        <v>211</v>
      </c>
      <c r="E83" t="s">
        <v>789</v>
      </c>
      <c r="F83" t="str">
        <f>OutputData[[#This Row],[OPSzDesc]]&amp;" ("&amp;OutputData[[#This Row],[OPLocCode]]&amp;" "&amp;OutputData[[#This Row],[OPTypCode]]&amp;")"</f>
        <v xml:space="preserve"> – 1.4375 inches (HH K)</v>
      </c>
      <c r="G83" t="s">
        <v>142</v>
      </c>
      <c r="H83" t="s">
        <v>143</v>
      </c>
      <c r="I83" t="s">
        <v>30</v>
      </c>
      <c r="J83" t="s">
        <v>31</v>
      </c>
    </row>
    <row r="84" spans="1:10" x14ac:dyDescent="0.45">
      <c r="A84" t="s">
        <v>104</v>
      </c>
      <c r="B84" t="s">
        <v>12</v>
      </c>
      <c r="C84" s="1" t="s">
        <v>545</v>
      </c>
      <c r="D84" s="1" t="s">
        <v>223</v>
      </c>
      <c r="E84" t="s">
        <v>796</v>
      </c>
      <c r="F84" t="str">
        <f>OutputData[[#This Row],[OPSzDesc]]&amp;" ("&amp;OutputData[[#This Row],[OPLocCode]]&amp;" "&amp;OutputData[[#This Row],[OPTypCode]]&amp;")"</f>
        <v xml:space="preserve"> – 2.1875 inches (HH K)</v>
      </c>
      <c r="G84" t="s">
        <v>142</v>
      </c>
      <c r="H84" t="s">
        <v>143</v>
      </c>
      <c r="I84" t="s">
        <v>30</v>
      </c>
      <c r="J84" t="s">
        <v>31</v>
      </c>
    </row>
    <row r="85" spans="1:10" x14ac:dyDescent="0.45">
      <c r="A85" t="s">
        <v>104</v>
      </c>
      <c r="B85" t="s">
        <v>12</v>
      </c>
      <c r="C85" s="1" t="s">
        <v>545</v>
      </c>
      <c r="D85" s="1" t="s">
        <v>225</v>
      </c>
      <c r="E85" t="s">
        <v>799</v>
      </c>
      <c r="F85" t="str">
        <f>OutputData[[#This Row],[OPSzDesc]]&amp;" ("&amp;OutputData[[#This Row],[OPLocCode]]&amp;" "&amp;OutputData[[#This Row],[OPTypCode]]&amp;")"</f>
        <v xml:space="preserve"> – 2.4375 inches (HH K)</v>
      </c>
      <c r="G85" t="s">
        <v>142</v>
      </c>
      <c r="H85" t="s">
        <v>143</v>
      </c>
      <c r="I85" t="s">
        <v>30</v>
      </c>
      <c r="J85" t="s">
        <v>31</v>
      </c>
    </row>
    <row r="86" spans="1:10" x14ac:dyDescent="0.45">
      <c r="A86" t="s">
        <v>104</v>
      </c>
      <c r="B86" t="s">
        <v>12</v>
      </c>
      <c r="C86" s="1" t="s">
        <v>545</v>
      </c>
      <c r="D86" s="1" t="s">
        <v>229</v>
      </c>
      <c r="E86" t="s">
        <v>800</v>
      </c>
      <c r="F86" t="str">
        <f>OutputData[[#This Row],[OPSzDesc]]&amp;" ("&amp;OutputData[[#This Row],[OPLocCode]]&amp;" "&amp;OutputData[[#This Row],[OPTypCode]]&amp;")"</f>
        <v xml:space="preserve"> – 2.9375 inches (HH K)</v>
      </c>
      <c r="G86" t="s">
        <v>142</v>
      </c>
      <c r="H86" t="s">
        <v>143</v>
      </c>
      <c r="I86" t="s">
        <v>30</v>
      </c>
      <c r="J86" t="s">
        <v>31</v>
      </c>
    </row>
    <row r="87" spans="1:10" x14ac:dyDescent="0.45">
      <c r="A87" t="s">
        <v>104</v>
      </c>
      <c r="B87" t="s">
        <v>12</v>
      </c>
      <c r="C87" s="1" t="s">
        <v>545</v>
      </c>
      <c r="D87" s="1" t="s">
        <v>253</v>
      </c>
      <c r="E87" t="s">
        <v>801</v>
      </c>
      <c r="F87" t="str">
        <f>OutputData[[#This Row],[OPSzDesc]]&amp;" ("&amp;OutputData[[#This Row],[OPLocCode]]&amp;" "&amp;OutputData[[#This Row],[OPTypCode]]&amp;")"</f>
        <v xml:space="preserve"> – 75 mm (HH K)</v>
      </c>
      <c r="G87" t="s">
        <v>142</v>
      </c>
      <c r="H87" t="s">
        <v>143</v>
      </c>
      <c r="I87" t="s">
        <v>30</v>
      </c>
      <c r="J87" t="s">
        <v>31</v>
      </c>
    </row>
    <row r="88" spans="1:10" x14ac:dyDescent="0.45">
      <c r="A88" t="s">
        <v>104</v>
      </c>
      <c r="B88" t="s">
        <v>12</v>
      </c>
      <c r="C88" s="1" t="s">
        <v>545</v>
      </c>
      <c r="D88" s="1" t="s">
        <v>213</v>
      </c>
      <c r="E88" t="s">
        <v>802</v>
      </c>
      <c r="F88" t="str">
        <f>OutputData[[#This Row],[OPSzDesc]]&amp;" ("&amp;OutputData[[#This Row],[OPLocCode]]&amp;" "&amp;OutputData[[#This Row],[OPTypCode]]&amp;")"</f>
        <v xml:space="preserve"> – 1.625 inches (Z1 K)</v>
      </c>
      <c r="G88" t="s">
        <v>29</v>
      </c>
      <c r="H88" t="s">
        <v>138</v>
      </c>
      <c r="I88" t="s">
        <v>30</v>
      </c>
      <c r="J88" t="s">
        <v>31</v>
      </c>
    </row>
    <row r="89" spans="1:10" x14ac:dyDescent="0.45">
      <c r="A89" t="s">
        <v>104</v>
      </c>
      <c r="B89" t="s">
        <v>12</v>
      </c>
      <c r="C89" s="1" t="s">
        <v>545</v>
      </c>
      <c r="D89" s="1" t="s">
        <v>216</v>
      </c>
      <c r="E89" t="s">
        <v>791</v>
      </c>
      <c r="F89" t="str">
        <f>OutputData[[#This Row],[OPSzDesc]]&amp;" ("&amp;OutputData[[#This Row],[OPLocCode]]&amp;" "&amp;OutputData[[#This Row],[OPTypCode]]&amp;")"</f>
        <v xml:space="preserve"> – 1.875 inches (Z1 K)</v>
      </c>
      <c r="G89" t="s">
        <v>29</v>
      </c>
      <c r="H89" t="s">
        <v>138</v>
      </c>
      <c r="I89" t="s">
        <v>30</v>
      </c>
      <c r="J89" t="s">
        <v>31</v>
      </c>
    </row>
    <row r="90" spans="1:10" x14ac:dyDescent="0.45">
      <c r="A90" t="s">
        <v>104</v>
      </c>
      <c r="B90" t="s">
        <v>12</v>
      </c>
      <c r="C90" s="1" t="s">
        <v>545</v>
      </c>
      <c r="D90" s="1" t="s">
        <v>213</v>
      </c>
      <c r="E90" t="s">
        <v>802</v>
      </c>
      <c r="F90" t="str">
        <f>OutputData[[#This Row],[OPSzDesc]]&amp;" ("&amp;OutputData[[#This Row],[OPLocCode]]&amp;" "&amp;OutputData[[#This Row],[OPTypCode]]&amp;")"</f>
        <v xml:space="preserve"> – 1.625 inches (Z2 K)</v>
      </c>
      <c r="G90" t="s">
        <v>137</v>
      </c>
      <c r="H90" t="s">
        <v>139</v>
      </c>
      <c r="I90" t="s">
        <v>30</v>
      </c>
      <c r="J90" t="s">
        <v>31</v>
      </c>
    </row>
    <row r="91" spans="1:10" x14ac:dyDescent="0.45">
      <c r="A91" t="s">
        <v>104</v>
      </c>
      <c r="B91" t="s">
        <v>12</v>
      </c>
      <c r="C91" s="1" t="s">
        <v>545</v>
      </c>
      <c r="D91" s="1" t="s">
        <v>216</v>
      </c>
      <c r="E91" t="s">
        <v>791</v>
      </c>
      <c r="F91" t="str">
        <f>OutputData[[#This Row],[OPSzDesc]]&amp;" ("&amp;OutputData[[#This Row],[OPLocCode]]&amp;" "&amp;OutputData[[#This Row],[OPTypCode]]&amp;")"</f>
        <v xml:space="preserve"> – 1.875 inches (Z2 K)</v>
      </c>
      <c r="G91" t="s">
        <v>137</v>
      </c>
      <c r="H91" t="s">
        <v>139</v>
      </c>
      <c r="I91" t="s">
        <v>30</v>
      </c>
      <c r="J91" t="s">
        <v>31</v>
      </c>
    </row>
    <row r="92" spans="1:10" x14ac:dyDescent="0.45">
      <c r="A92" t="s">
        <v>104</v>
      </c>
      <c r="B92" t="s">
        <v>12</v>
      </c>
      <c r="C92" s="1" t="s">
        <v>545</v>
      </c>
      <c r="D92" s="1" t="s">
        <v>213</v>
      </c>
      <c r="E92" t="s">
        <v>802</v>
      </c>
      <c r="F92" t="str">
        <f>OutputData[[#This Row],[OPSzDesc]]&amp;" ("&amp;OutputData[[#This Row],[OPLocCode]]&amp;" "&amp;OutputData[[#This Row],[OPTypCode]]&amp;")"</f>
        <v xml:space="preserve"> – 1.625 inches (ZZ K)</v>
      </c>
      <c r="G92" t="s">
        <v>140</v>
      </c>
      <c r="H92" t="s">
        <v>141</v>
      </c>
      <c r="I92" t="s">
        <v>30</v>
      </c>
      <c r="J92" t="s">
        <v>31</v>
      </c>
    </row>
    <row r="93" spans="1:10" x14ac:dyDescent="0.45">
      <c r="A93" t="s">
        <v>104</v>
      </c>
      <c r="B93" t="s">
        <v>12</v>
      </c>
      <c r="C93" s="1" t="s">
        <v>545</v>
      </c>
      <c r="D93" s="1" t="s">
        <v>216</v>
      </c>
      <c r="E93" t="s">
        <v>791</v>
      </c>
      <c r="F93" t="str">
        <f>OutputData[[#This Row],[OPSzDesc]]&amp;" ("&amp;OutputData[[#This Row],[OPLocCode]]&amp;" "&amp;OutputData[[#This Row],[OPTypCode]]&amp;")"</f>
        <v xml:space="preserve"> – 1.875 inches (ZZ K)</v>
      </c>
      <c r="G93" t="s">
        <v>140</v>
      </c>
      <c r="H93" t="s">
        <v>141</v>
      </c>
      <c r="I93" t="s">
        <v>30</v>
      </c>
      <c r="J93" t="s">
        <v>31</v>
      </c>
    </row>
    <row r="94" spans="1:10" x14ac:dyDescent="0.45">
      <c r="A94" t="s">
        <v>79</v>
      </c>
      <c r="B94" t="s">
        <v>8</v>
      </c>
      <c r="C94" s="1" t="s">
        <v>519</v>
      </c>
      <c r="D94" s="1" t="s">
        <v>232</v>
      </c>
      <c r="E94" t="s">
        <v>786</v>
      </c>
      <c r="F94" t="str">
        <f>OutputData[[#This Row],[OPSzDesc]]&amp;" ("&amp;OutputData[[#This Row],[OPLocCode]]&amp;" "&amp;OutputData[[#This Row],[OPTypCode]]&amp;")"</f>
        <v xml:space="preserve"> – 25 mm (H1 D)</v>
      </c>
      <c r="G94" t="s">
        <v>145</v>
      </c>
      <c r="H94" t="s">
        <v>146</v>
      </c>
      <c r="I94" t="s">
        <v>15</v>
      </c>
      <c r="J94" t="s">
        <v>147</v>
      </c>
    </row>
    <row r="95" spans="1:10" x14ac:dyDescent="0.45">
      <c r="A95" t="s">
        <v>79</v>
      </c>
      <c r="B95" t="s">
        <v>8</v>
      </c>
      <c r="C95" s="1" t="s">
        <v>519</v>
      </c>
      <c r="D95" s="1" t="s">
        <v>232</v>
      </c>
      <c r="E95" t="s">
        <v>786</v>
      </c>
      <c r="F95" t="str">
        <f>OutputData[[#This Row],[OPSzDesc]]&amp;" ("&amp;OutputData[[#This Row],[OPLocCode]]&amp;" "&amp;OutputData[[#This Row],[OPTypCode]]&amp;")"</f>
        <v xml:space="preserve"> – 25 mm (H2 D)</v>
      </c>
      <c r="G95" t="s">
        <v>148</v>
      </c>
      <c r="H95" t="s">
        <v>149</v>
      </c>
      <c r="I95" t="s">
        <v>15</v>
      </c>
      <c r="J95" t="s">
        <v>147</v>
      </c>
    </row>
    <row r="96" spans="1:10" x14ac:dyDescent="0.45">
      <c r="A96" t="s">
        <v>79</v>
      </c>
      <c r="B96" t="s">
        <v>8</v>
      </c>
      <c r="C96" s="1" t="s">
        <v>519</v>
      </c>
      <c r="D96" s="1" t="s">
        <v>206</v>
      </c>
      <c r="E96" t="s">
        <v>785</v>
      </c>
      <c r="F96" t="str">
        <f>OutputData[[#This Row],[OPSzDesc]]&amp;" ("&amp;OutputData[[#This Row],[OPLocCode]]&amp;" "&amp;OutputData[[#This Row],[OPTypCode]]&amp;")"</f>
        <v xml:space="preserve"> – 0.875 inches (HH K)</v>
      </c>
      <c r="G96" t="s">
        <v>142</v>
      </c>
      <c r="H96" t="s">
        <v>143</v>
      </c>
      <c r="I96" t="s">
        <v>30</v>
      </c>
      <c r="J96" t="s">
        <v>31</v>
      </c>
    </row>
    <row r="97" spans="1:10" x14ac:dyDescent="0.45">
      <c r="A97" t="s">
        <v>79</v>
      </c>
      <c r="B97" t="s">
        <v>8</v>
      </c>
      <c r="C97" s="1" t="s">
        <v>519</v>
      </c>
      <c r="D97" s="1" t="s">
        <v>232</v>
      </c>
      <c r="E97" t="s">
        <v>786</v>
      </c>
      <c r="F97" t="str">
        <f>OutputData[[#This Row],[OPSzDesc]]&amp;" ("&amp;OutputData[[#This Row],[OPLocCode]]&amp;" "&amp;OutputData[[#This Row],[OPTypCode]]&amp;")"</f>
        <v xml:space="preserve"> – 25 mm (HH K)</v>
      </c>
      <c r="G97" t="s">
        <v>142</v>
      </c>
      <c r="H97" t="s">
        <v>143</v>
      </c>
      <c r="I97" t="s">
        <v>30</v>
      </c>
      <c r="J97" t="s">
        <v>31</v>
      </c>
    </row>
    <row r="98" spans="1:10" x14ac:dyDescent="0.45">
      <c r="A98" t="s">
        <v>79</v>
      </c>
      <c r="B98" t="s">
        <v>8</v>
      </c>
      <c r="C98" s="1" t="s">
        <v>519</v>
      </c>
      <c r="D98" s="1" t="s">
        <v>203</v>
      </c>
      <c r="E98" t="s">
        <v>784</v>
      </c>
      <c r="F98" t="str">
        <f>OutputData[[#This Row],[OPSzDesc]]&amp;" ("&amp;OutputData[[#This Row],[OPLocCode]]&amp;" "&amp;OutputData[[#This Row],[OPTypCode]]&amp;")"</f>
        <v xml:space="preserve"> – 0.75 inches (Z1 K)</v>
      </c>
      <c r="G98" t="s">
        <v>29</v>
      </c>
      <c r="H98" t="s">
        <v>138</v>
      </c>
      <c r="I98" t="s">
        <v>30</v>
      </c>
      <c r="J98" t="s">
        <v>31</v>
      </c>
    </row>
    <row r="99" spans="1:10" x14ac:dyDescent="0.45">
      <c r="A99" t="s">
        <v>79</v>
      </c>
      <c r="B99" t="s">
        <v>8</v>
      </c>
      <c r="C99" s="1" t="s">
        <v>519</v>
      </c>
      <c r="D99" s="1" t="s">
        <v>230</v>
      </c>
      <c r="E99" t="s">
        <v>783</v>
      </c>
      <c r="F99" t="str">
        <f>OutputData[[#This Row],[OPSzDesc]]&amp;" ("&amp;OutputData[[#This Row],[OPLocCode]]&amp;" "&amp;OutputData[[#This Row],[OPTypCode]]&amp;")"</f>
        <v xml:space="preserve"> – 20 mm (Z1 K)</v>
      </c>
      <c r="G99" t="s">
        <v>29</v>
      </c>
      <c r="H99" t="s">
        <v>138</v>
      </c>
      <c r="I99" t="s">
        <v>30</v>
      </c>
      <c r="J99" t="s">
        <v>31</v>
      </c>
    </row>
    <row r="100" spans="1:10" x14ac:dyDescent="0.45">
      <c r="A100" t="s">
        <v>79</v>
      </c>
      <c r="B100" t="s">
        <v>8</v>
      </c>
      <c r="C100" s="1" t="s">
        <v>519</v>
      </c>
      <c r="D100" s="1" t="s">
        <v>203</v>
      </c>
      <c r="E100" t="s">
        <v>784</v>
      </c>
      <c r="F100" t="str">
        <f>OutputData[[#This Row],[OPSzDesc]]&amp;" ("&amp;OutputData[[#This Row],[OPLocCode]]&amp;" "&amp;OutputData[[#This Row],[OPTypCode]]&amp;")"</f>
        <v xml:space="preserve"> – 0.75 inches (Z2 K)</v>
      </c>
      <c r="G100" t="s">
        <v>137</v>
      </c>
      <c r="H100" t="s">
        <v>139</v>
      </c>
      <c r="I100" t="s">
        <v>30</v>
      </c>
      <c r="J100" t="s">
        <v>31</v>
      </c>
    </row>
    <row r="101" spans="1:10" x14ac:dyDescent="0.45">
      <c r="A101" t="s">
        <v>79</v>
      </c>
      <c r="B101" t="s">
        <v>8</v>
      </c>
      <c r="C101" s="1" t="s">
        <v>519</v>
      </c>
      <c r="D101" s="1" t="s">
        <v>230</v>
      </c>
      <c r="E101" t="s">
        <v>783</v>
      </c>
      <c r="F101" t="str">
        <f>OutputData[[#This Row],[OPSzDesc]]&amp;" ("&amp;OutputData[[#This Row],[OPLocCode]]&amp;" "&amp;OutputData[[#This Row],[OPTypCode]]&amp;")"</f>
        <v xml:space="preserve"> – 20 mm (Z2 K)</v>
      </c>
      <c r="G101" t="s">
        <v>137</v>
      </c>
      <c r="H101" t="s">
        <v>139</v>
      </c>
      <c r="I101" t="s">
        <v>30</v>
      </c>
      <c r="J101" t="s">
        <v>31</v>
      </c>
    </row>
    <row r="102" spans="1:10" x14ac:dyDescent="0.45">
      <c r="A102" t="s">
        <v>79</v>
      </c>
      <c r="B102" t="s">
        <v>8</v>
      </c>
      <c r="C102" s="1" t="s">
        <v>519</v>
      </c>
      <c r="D102" s="1" t="s">
        <v>203</v>
      </c>
      <c r="E102" t="s">
        <v>784</v>
      </c>
      <c r="F102" t="str">
        <f>OutputData[[#This Row],[OPSzDesc]]&amp;" ("&amp;OutputData[[#This Row],[OPLocCode]]&amp;" "&amp;OutputData[[#This Row],[OPTypCode]]&amp;")"</f>
        <v xml:space="preserve"> – 0.75 inches (ZZ K)</v>
      </c>
      <c r="G102" t="s">
        <v>140</v>
      </c>
      <c r="H102" t="s">
        <v>141</v>
      </c>
      <c r="I102" t="s">
        <v>30</v>
      </c>
      <c r="J102" t="s">
        <v>31</v>
      </c>
    </row>
    <row r="103" spans="1:10" x14ac:dyDescent="0.45">
      <c r="A103" t="s">
        <v>79</v>
      </c>
      <c r="B103" t="s">
        <v>8</v>
      </c>
      <c r="C103" s="1" t="s">
        <v>519</v>
      </c>
      <c r="D103" s="1" t="s">
        <v>230</v>
      </c>
      <c r="E103" t="s">
        <v>783</v>
      </c>
      <c r="F103" t="str">
        <f>OutputData[[#This Row],[OPSzDesc]]&amp;" ("&amp;OutputData[[#This Row],[OPLocCode]]&amp;" "&amp;OutputData[[#This Row],[OPTypCode]]&amp;")"</f>
        <v xml:space="preserve"> – 20 mm (ZZ K)</v>
      </c>
      <c r="G103" t="s">
        <v>140</v>
      </c>
      <c r="H103" t="s">
        <v>141</v>
      </c>
      <c r="I103" t="s">
        <v>30</v>
      </c>
      <c r="J103" t="s">
        <v>31</v>
      </c>
    </row>
    <row r="104" spans="1:10" x14ac:dyDescent="0.45">
      <c r="A104" t="s">
        <v>80</v>
      </c>
      <c r="B104" t="s">
        <v>8</v>
      </c>
      <c r="C104" s="1" t="s">
        <v>209</v>
      </c>
      <c r="D104" s="1" t="s">
        <v>239</v>
      </c>
      <c r="E104" t="s">
        <v>803</v>
      </c>
      <c r="F104" t="str">
        <f>OutputData[[#This Row],[OPSzDesc]]&amp;" ("&amp;OutputData[[#This Row],[OPLocCode]]&amp;" "&amp;OutputData[[#This Row],[OPTypCode]]&amp;")"</f>
        <v xml:space="preserve"> – 30 mm (H1 D)</v>
      </c>
      <c r="G104" t="s">
        <v>145</v>
      </c>
      <c r="H104" t="s">
        <v>146</v>
      </c>
      <c r="I104" t="s">
        <v>15</v>
      </c>
      <c r="J104" t="s">
        <v>147</v>
      </c>
    </row>
    <row r="105" spans="1:10" x14ac:dyDescent="0.45">
      <c r="A105" t="s">
        <v>80</v>
      </c>
      <c r="B105" t="s">
        <v>8</v>
      </c>
      <c r="C105" s="1" t="s">
        <v>209</v>
      </c>
      <c r="D105" s="1" t="s">
        <v>239</v>
      </c>
      <c r="E105" t="s">
        <v>803</v>
      </c>
      <c r="F105" t="str">
        <f>OutputData[[#This Row],[OPSzDesc]]&amp;" ("&amp;OutputData[[#This Row],[OPLocCode]]&amp;" "&amp;OutputData[[#This Row],[OPTypCode]]&amp;")"</f>
        <v xml:space="preserve"> – 30 mm (H2 D)</v>
      </c>
      <c r="G105" t="s">
        <v>148</v>
      </c>
      <c r="H105" t="s">
        <v>149</v>
      </c>
      <c r="I105" t="s">
        <v>15</v>
      </c>
      <c r="J105" t="s">
        <v>147</v>
      </c>
    </row>
    <row r="106" spans="1:10" x14ac:dyDescent="0.45">
      <c r="A106" t="s">
        <v>80</v>
      </c>
      <c r="B106" t="s">
        <v>8</v>
      </c>
      <c r="C106" s="1" t="s">
        <v>209</v>
      </c>
      <c r="D106" s="1" t="s">
        <v>209</v>
      </c>
      <c r="E106" t="s">
        <v>788</v>
      </c>
      <c r="F106" t="str">
        <f>OutputData[[#This Row],[OPSzDesc]]&amp;" ("&amp;OutputData[[#This Row],[OPLocCode]]&amp;" "&amp;OutputData[[#This Row],[OPTypCode]]&amp;")"</f>
        <v xml:space="preserve"> – 1.25 inches (HH K)</v>
      </c>
      <c r="G106" t="s">
        <v>142</v>
      </c>
      <c r="H106" t="s">
        <v>143</v>
      </c>
      <c r="I106" t="s">
        <v>30</v>
      </c>
      <c r="J106" t="s">
        <v>31</v>
      </c>
    </row>
    <row r="107" spans="1:10" x14ac:dyDescent="0.45">
      <c r="A107" t="s">
        <v>80</v>
      </c>
      <c r="B107" t="s">
        <v>8</v>
      </c>
      <c r="C107" s="1" t="s">
        <v>209</v>
      </c>
      <c r="D107" s="1" t="s">
        <v>239</v>
      </c>
      <c r="E107" t="s">
        <v>803</v>
      </c>
      <c r="F107" t="str">
        <f>OutputData[[#This Row],[OPSzDesc]]&amp;" ("&amp;OutputData[[#This Row],[OPLocCode]]&amp;" "&amp;OutputData[[#This Row],[OPTypCode]]&amp;")"</f>
        <v xml:space="preserve"> – 30 mm (HH K)</v>
      </c>
      <c r="G107" t="s">
        <v>142</v>
      </c>
      <c r="H107" t="s">
        <v>143</v>
      </c>
      <c r="I107" t="s">
        <v>30</v>
      </c>
      <c r="J107" t="s">
        <v>31</v>
      </c>
    </row>
    <row r="108" spans="1:10" x14ac:dyDescent="0.45">
      <c r="A108" t="s">
        <v>80</v>
      </c>
      <c r="B108" t="s">
        <v>8</v>
      </c>
      <c r="C108" s="1" t="s">
        <v>209</v>
      </c>
      <c r="D108" s="1" t="s">
        <v>207</v>
      </c>
      <c r="E108" t="s">
        <v>787</v>
      </c>
      <c r="F108" t="str">
        <f>OutputData[[#This Row],[OPSzDesc]]&amp;" ("&amp;OutputData[[#This Row],[OPLocCode]]&amp;" "&amp;OutputData[[#This Row],[OPTypCode]]&amp;")"</f>
        <v xml:space="preserve"> – 1.125 inches (Z1 K)</v>
      </c>
      <c r="G108" t="s">
        <v>29</v>
      </c>
      <c r="H108" t="s">
        <v>138</v>
      </c>
      <c r="I108" t="s">
        <v>30</v>
      </c>
      <c r="J108" t="s">
        <v>31</v>
      </c>
    </row>
    <row r="109" spans="1:10" x14ac:dyDescent="0.45">
      <c r="A109" t="s">
        <v>80</v>
      </c>
      <c r="B109" t="s">
        <v>8</v>
      </c>
      <c r="C109" s="1" t="s">
        <v>209</v>
      </c>
      <c r="D109" s="1" t="s">
        <v>232</v>
      </c>
      <c r="E109" t="s">
        <v>786</v>
      </c>
      <c r="F109" t="str">
        <f>OutputData[[#This Row],[OPSzDesc]]&amp;" ("&amp;OutputData[[#This Row],[OPLocCode]]&amp;" "&amp;OutputData[[#This Row],[OPTypCode]]&amp;")"</f>
        <v xml:space="preserve"> – 25 mm (Z1 K)</v>
      </c>
      <c r="G109" t="s">
        <v>29</v>
      </c>
      <c r="H109" t="s">
        <v>138</v>
      </c>
      <c r="I109" t="s">
        <v>30</v>
      </c>
      <c r="J109" t="s">
        <v>31</v>
      </c>
    </row>
    <row r="110" spans="1:10" x14ac:dyDescent="0.45">
      <c r="A110" t="s">
        <v>80</v>
      </c>
      <c r="B110" t="s">
        <v>8</v>
      </c>
      <c r="C110" s="1" t="s">
        <v>209</v>
      </c>
      <c r="D110" s="1" t="s">
        <v>207</v>
      </c>
      <c r="E110" t="s">
        <v>787</v>
      </c>
      <c r="F110" t="str">
        <f>OutputData[[#This Row],[OPSzDesc]]&amp;" ("&amp;OutputData[[#This Row],[OPLocCode]]&amp;" "&amp;OutputData[[#This Row],[OPTypCode]]&amp;")"</f>
        <v xml:space="preserve"> – 1.125 inches (Z2 K)</v>
      </c>
      <c r="G110" t="s">
        <v>137</v>
      </c>
      <c r="H110" t="s">
        <v>139</v>
      </c>
      <c r="I110" t="s">
        <v>30</v>
      </c>
      <c r="J110" t="s">
        <v>31</v>
      </c>
    </row>
    <row r="111" spans="1:10" x14ac:dyDescent="0.45">
      <c r="A111" t="s">
        <v>80</v>
      </c>
      <c r="B111" t="s">
        <v>8</v>
      </c>
      <c r="C111" s="1" t="s">
        <v>209</v>
      </c>
      <c r="D111" s="1" t="s">
        <v>232</v>
      </c>
      <c r="E111" t="s">
        <v>786</v>
      </c>
      <c r="F111" t="str">
        <f>OutputData[[#This Row],[OPSzDesc]]&amp;" ("&amp;OutputData[[#This Row],[OPLocCode]]&amp;" "&amp;OutputData[[#This Row],[OPTypCode]]&amp;")"</f>
        <v xml:space="preserve"> – 25 mm (Z2 K)</v>
      </c>
      <c r="G111" t="s">
        <v>137</v>
      </c>
      <c r="H111" t="s">
        <v>139</v>
      </c>
      <c r="I111" t="s">
        <v>30</v>
      </c>
      <c r="J111" t="s">
        <v>31</v>
      </c>
    </row>
    <row r="112" spans="1:10" x14ac:dyDescent="0.45">
      <c r="A112" t="s">
        <v>80</v>
      </c>
      <c r="B112" t="s">
        <v>8</v>
      </c>
      <c r="C112" s="1" t="s">
        <v>209</v>
      </c>
      <c r="D112" s="1" t="s">
        <v>207</v>
      </c>
      <c r="E112" t="s">
        <v>787</v>
      </c>
      <c r="F112" t="str">
        <f>OutputData[[#This Row],[OPSzDesc]]&amp;" ("&amp;OutputData[[#This Row],[OPLocCode]]&amp;" "&amp;OutputData[[#This Row],[OPTypCode]]&amp;")"</f>
        <v xml:space="preserve"> – 1.125 inches (ZZ K)</v>
      </c>
      <c r="G112" t="s">
        <v>140</v>
      </c>
      <c r="H112" t="s">
        <v>141</v>
      </c>
      <c r="I112" t="s">
        <v>30</v>
      </c>
      <c r="J112" t="s">
        <v>31</v>
      </c>
    </row>
    <row r="113" spans="1:10" x14ac:dyDescent="0.45">
      <c r="A113" t="s">
        <v>80</v>
      </c>
      <c r="B113" t="s">
        <v>8</v>
      </c>
      <c r="C113" s="1" t="s">
        <v>209</v>
      </c>
      <c r="D113" s="1" t="s">
        <v>232</v>
      </c>
      <c r="E113" t="s">
        <v>786</v>
      </c>
      <c r="F113" t="str">
        <f>OutputData[[#This Row],[OPSzDesc]]&amp;" ("&amp;OutputData[[#This Row],[OPLocCode]]&amp;" "&amp;OutputData[[#This Row],[OPTypCode]]&amp;")"</f>
        <v xml:space="preserve"> – 25 mm (ZZ K)</v>
      </c>
      <c r="G113" t="s">
        <v>140</v>
      </c>
      <c r="H113" t="s">
        <v>141</v>
      </c>
      <c r="I113" t="s">
        <v>30</v>
      </c>
      <c r="J113" t="s">
        <v>31</v>
      </c>
    </row>
    <row r="114" spans="1:10" x14ac:dyDescent="0.45">
      <c r="A114" t="s">
        <v>81</v>
      </c>
      <c r="B114" t="s">
        <v>8</v>
      </c>
      <c r="C114" s="1" t="s">
        <v>520</v>
      </c>
      <c r="D114" s="1" t="s">
        <v>241</v>
      </c>
      <c r="E114" t="s">
        <v>790</v>
      </c>
      <c r="F114" t="str">
        <f>OutputData[[#This Row],[OPSzDesc]]&amp;" ("&amp;OutputData[[#This Row],[OPLocCode]]&amp;" "&amp;OutputData[[#This Row],[OPTypCode]]&amp;")"</f>
        <v xml:space="preserve"> – 35 mm (H1 D)</v>
      </c>
      <c r="G114" t="s">
        <v>145</v>
      </c>
      <c r="H114" t="s">
        <v>146</v>
      </c>
      <c r="I114" t="s">
        <v>15</v>
      </c>
      <c r="J114" t="s">
        <v>147</v>
      </c>
    </row>
    <row r="115" spans="1:10" x14ac:dyDescent="0.45">
      <c r="A115" t="s">
        <v>81</v>
      </c>
      <c r="B115" t="s">
        <v>8</v>
      </c>
      <c r="C115" s="1" t="s">
        <v>520</v>
      </c>
      <c r="D115" s="1" t="s">
        <v>241</v>
      </c>
      <c r="E115" t="s">
        <v>790</v>
      </c>
      <c r="F115" t="str">
        <f>OutputData[[#This Row],[OPSzDesc]]&amp;" ("&amp;OutputData[[#This Row],[OPLocCode]]&amp;" "&amp;OutputData[[#This Row],[OPTypCode]]&amp;")"</f>
        <v xml:space="preserve"> – 35 mm (H2 D)</v>
      </c>
      <c r="G115" t="s">
        <v>148</v>
      </c>
      <c r="H115" t="s">
        <v>149</v>
      </c>
      <c r="I115" t="s">
        <v>15</v>
      </c>
      <c r="J115" t="s">
        <v>147</v>
      </c>
    </row>
    <row r="116" spans="1:10" x14ac:dyDescent="0.45">
      <c r="A116" t="s">
        <v>81</v>
      </c>
      <c r="B116" t="s">
        <v>8</v>
      </c>
      <c r="C116" s="1" t="s">
        <v>520</v>
      </c>
      <c r="D116" s="1" t="s">
        <v>214</v>
      </c>
      <c r="E116" t="s">
        <v>804</v>
      </c>
      <c r="F116" t="str">
        <f>OutputData[[#This Row],[OPSzDesc]]&amp;" ("&amp;OutputData[[#This Row],[OPLocCode]]&amp;" "&amp;OutputData[[#This Row],[OPTypCode]]&amp;")"</f>
        <v xml:space="preserve"> – 1.6875 inches (HH K)</v>
      </c>
      <c r="G116" t="s">
        <v>142</v>
      </c>
      <c r="H116" t="s">
        <v>143</v>
      </c>
      <c r="I116" t="s">
        <v>30</v>
      </c>
      <c r="J116" t="s">
        <v>31</v>
      </c>
    </row>
    <row r="117" spans="1:10" x14ac:dyDescent="0.45">
      <c r="A117" t="s">
        <v>81</v>
      </c>
      <c r="B117" t="s">
        <v>8</v>
      </c>
      <c r="C117" s="1" t="s">
        <v>520</v>
      </c>
      <c r="D117" s="1" t="s">
        <v>241</v>
      </c>
      <c r="E117" t="s">
        <v>790</v>
      </c>
      <c r="F117" t="str">
        <f>OutputData[[#This Row],[OPSzDesc]]&amp;" ("&amp;OutputData[[#This Row],[OPLocCode]]&amp;" "&amp;OutputData[[#This Row],[OPTypCode]]&amp;")"</f>
        <v xml:space="preserve"> – 35 mm (HH K)</v>
      </c>
      <c r="G117" t="s">
        <v>142</v>
      </c>
      <c r="H117" t="s">
        <v>143</v>
      </c>
      <c r="I117" t="s">
        <v>30</v>
      </c>
      <c r="J117" t="s">
        <v>31</v>
      </c>
    </row>
    <row r="118" spans="1:10" x14ac:dyDescent="0.45">
      <c r="A118" t="s">
        <v>81</v>
      </c>
      <c r="B118" t="s">
        <v>8</v>
      </c>
      <c r="C118" s="1" t="s">
        <v>520</v>
      </c>
      <c r="D118" s="1" t="s">
        <v>209</v>
      </c>
      <c r="E118" t="s">
        <v>788</v>
      </c>
      <c r="F118" t="str">
        <f>OutputData[[#This Row],[OPSzDesc]]&amp;" ("&amp;OutputData[[#This Row],[OPLocCode]]&amp;" "&amp;OutputData[[#This Row],[OPTypCode]]&amp;")"</f>
        <v xml:space="preserve"> – 1.25 inches (Z1 K)</v>
      </c>
      <c r="G118" t="s">
        <v>29</v>
      </c>
      <c r="H118" t="s">
        <v>138</v>
      </c>
      <c r="I118" t="s">
        <v>30</v>
      </c>
      <c r="J118" t="s">
        <v>31</v>
      </c>
    </row>
    <row r="119" spans="1:10" x14ac:dyDescent="0.45">
      <c r="A119" t="s">
        <v>81</v>
      </c>
      <c r="B119" t="s">
        <v>8</v>
      </c>
      <c r="C119" s="1" t="s">
        <v>520</v>
      </c>
      <c r="D119" s="1" t="s">
        <v>239</v>
      </c>
      <c r="E119" t="s">
        <v>803</v>
      </c>
      <c r="F119" t="str">
        <f>OutputData[[#This Row],[OPSzDesc]]&amp;" ("&amp;OutputData[[#This Row],[OPLocCode]]&amp;" "&amp;OutputData[[#This Row],[OPTypCode]]&amp;")"</f>
        <v xml:space="preserve"> – 30 mm (Z1 K)</v>
      </c>
      <c r="G119" t="s">
        <v>29</v>
      </c>
      <c r="H119" t="s">
        <v>138</v>
      </c>
      <c r="I119" t="s">
        <v>30</v>
      </c>
      <c r="J119" t="s">
        <v>31</v>
      </c>
    </row>
    <row r="120" spans="1:10" x14ac:dyDescent="0.45">
      <c r="A120" t="s">
        <v>81</v>
      </c>
      <c r="B120" t="s">
        <v>8</v>
      </c>
      <c r="C120" s="1" t="s">
        <v>520</v>
      </c>
      <c r="D120" s="1" t="s">
        <v>209</v>
      </c>
      <c r="E120" t="s">
        <v>788</v>
      </c>
      <c r="F120" t="str">
        <f>OutputData[[#This Row],[OPSzDesc]]&amp;" ("&amp;OutputData[[#This Row],[OPLocCode]]&amp;" "&amp;OutputData[[#This Row],[OPTypCode]]&amp;")"</f>
        <v xml:space="preserve"> – 1.25 inches (Z2 K)</v>
      </c>
      <c r="G120" t="s">
        <v>137</v>
      </c>
      <c r="H120" t="s">
        <v>139</v>
      </c>
      <c r="I120" t="s">
        <v>30</v>
      </c>
      <c r="J120" t="s">
        <v>31</v>
      </c>
    </row>
    <row r="121" spans="1:10" x14ac:dyDescent="0.45">
      <c r="A121" t="s">
        <v>81</v>
      </c>
      <c r="B121" t="s">
        <v>8</v>
      </c>
      <c r="C121" s="1" t="s">
        <v>520</v>
      </c>
      <c r="D121" s="1" t="s">
        <v>239</v>
      </c>
      <c r="E121" t="s">
        <v>803</v>
      </c>
      <c r="F121" t="str">
        <f>OutputData[[#This Row],[OPSzDesc]]&amp;" ("&amp;OutputData[[#This Row],[OPLocCode]]&amp;" "&amp;OutputData[[#This Row],[OPTypCode]]&amp;")"</f>
        <v xml:space="preserve"> – 30 mm (Z2 K)</v>
      </c>
      <c r="G121" t="s">
        <v>137</v>
      </c>
      <c r="H121" t="s">
        <v>139</v>
      </c>
      <c r="I121" t="s">
        <v>30</v>
      </c>
      <c r="J121" t="s">
        <v>31</v>
      </c>
    </row>
    <row r="122" spans="1:10" x14ac:dyDescent="0.45">
      <c r="A122" t="s">
        <v>81</v>
      </c>
      <c r="B122" t="s">
        <v>8</v>
      </c>
      <c r="C122" s="1" t="s">
        <v>520</v>
      </c>
      <c r="D122" s="1" t="s">
        <v>209</v>
      </c>
      <c r="E122" t="s">
        <v>788</v>
      </c>
      <c r="F122" t="str">
        <f>OutputData[[#This Row],[OPSzDesc]]&amp;" ("&amp;OutputData[[#This Row],[OPLocCode]]&amp;" "&amp;OutputData[[#This Row],[OPTypCode]]&amp;")"</f>
        <v xml:space="preserve"> – 1.25 inches (ZZ K)</v>
      </c>
      <c r="G122" t="s">
        <v>140</v>
      </c>
      <c r="H122" t="s">
        <v>141</v>
      </c>
      <c r="I122" t="s">
        <v>30</v>
      </c>
      <c r="J122" t="s">
        <v>31</v>
      </c>
    </row>
    <row r="123" spans="1:10" x14ac:dyDescent="0.45">
      <c r="A123" t="s">
        <v>81</v>
      </c>
      <c r="B123" t="s">
        <v>8</v>
      </c>
      <c r="C123" s="1" t="s">
        <v>520</v>
      </c>
      <c r="D123" s="1" t="s">
        <v>239</v>
      </c>
      <c r="E123" t="s">
        <v>803</v>
      </c>
      <c r="F123" t="str">
        <f>OutputData[[#This Row],[OPSzDesc]]&amp;" ("&amp;OutputData[[#This Row],[OPLocCode]]&amp;" "&amp;OutputData[[#This Row],[OPTypCode]]&amp;")"</f>
        <v xml:space="preserve"> – 30 mm (ZZ K)</v>
      </c>
      <c r="G123" t="s">
        <v>140</v>
      </c>
      <c r="H123" t="s">
        <v>141</v>
      </c>
      <c r="I123" t="s">
        <v>30</v>
      </c>
      <c r="J123" t="s">
        <v>31</v>
      </c>
    </row>
    <row r="124" spans="1:10" x14ac:dyDescent="0.45">
      <c r="A124" t="s">
        <v>82</v>
      </c>
      <c r="B124" t="s">
        <v>8</v>
      </c>
      <c r="C124" s="1" t="s">
        <v>216</v>
      </c>
      <c r="D124" s="1" t="s">
        <v>246</v>
      </c>
      <c r="E124" t="s">
        <v>805</v>
      </c>
      <c r="F124" t="str">
        <f>OutputData[[#This Row],[OPSzDesc]]&amp;" ("&amp;OutputData[[#This Row],[OPLocCode]]&amp;" "&amp;OutputData[[#This Row],[OPTypCode]]&amp;")"</f>
        <v xml:space="preserve"> – 45 mm (H1 D)</v>
      </c>
      <c r="G124" t="s">
        <v>145</v>
      </c>
      <c r="H124" t="s">
        <v>146</v>
      </c>
      <c r="I124" t="s">
        <v>15</v>
      </c>
      <c r="J124" t="s">
        <v>147</v>
      </c>
    </row>
    <row r="125" spans="1:10" x14ac:dyDescent="0.45">
      <c r="A125" t="s">
        <v>82</v>
      </c>
      <c r="B125" t="s">
        <v>8</v>
      </c>
      <c r="C125" s="1" t="s">
        <v>216</v>
      </c>
      <c r="D125" s="1" t="s">
        <v>246</v>
      </c>
      <c r="E125" t="s">
        <v>805</v>
      </c>
      <c r="F125" t="str">
        <f>OutputData[[#This Row],[OPSzDesc]]&amp;" ("&amp;OutputData[[#This Row],[OPLocCode]]&amp;" "&amp;OutputData[[#This Row],[OPTypCode]]&amp;")"</f>
        <v xml:space="preserve"> – 45 mm (H2 D)</v>
      </c>
      <c r="G125" t="s">
        <v>148</v>
      </c>
      <c r="H125" t="s">
        <v>149</v>
      </c>
      <c r="I125" t="s">
        <v>15</v>
      </c>
      <c r="J125" t="s">
        <v>147</v>
      </c>
    </row>
    <row r="126" spans="1:10" x14ac:dyDescent="0.45">
      <c r="A126" t="s">
        <v>82</v>
      </c>
      <c r="B126" t="s">
        <v>8</v>
      </c>
      <c r="C126" s="1" t="s">
        <v>216</v>
      </c>
      <c r="D126" s="1" t="s">
        <v>217</v>
      </c>
      <c r="E126" t="s">
        <v>792</v>
      </c>
      <c r="F126" t="str">
        <f>OutputData[[#This Row],[OPSzDesc]]&amp;" ("&amp;OutputData[[#This Row],[OPLocCode]]&amp;" "&amp;OutputData[[#This Row],[OPTypCode]]&amp;")"</f>
        <v xml:space="preserve"> – 1.9375 inches (HH K)</v>
      </c>
      <c r="G126" t="s">
        <v>142</v>
      </c>
      <c r="H126" t="s">
        <v>143</v>
      </c>
      <c r="I126" t="s">
        <v>30</v>
      </c>
      <c r="J126" t="s">
        <v>31</v>
      </c>
    </row>
    <row r="127" spans="1:10" x14ac:dyDescent="0.45">
      <c r="A127" t="s">
        <v>82</v>
      </c>
      <c r="B127" t="s">
        <v>8</v>
      </c>
      <c r="C127" s="1" t="s">
        <v>216</v>
      </c>
      <c r="D127" s="1" t="s">
        <v>246</v>
      </c>
      <c r="E127" t="s">
        <v>805</v>
      </c>
      <c r="F127" t="str">
        <f>OutputData[[#This Row],[OPSzDesc]]&amp;" ("&amp;OutputData[[#This Row],[OPLocCode]]&amp;" "&amp;OutputData[[#This Row],[OPTypCode]]&amp;")"</f>
        <v xml:space="preserve"> – 45 mm (HH K)</v>
      </c>
      <c r="G127" t="s">
        <v>142</v>
      </c>
      <c r="H127" t="s">
        <v>143</v>
      </c>
      <c r="I127" t="s">
        <v>30</v>
      </c>
      <c r="J127" t="s">
        <v>31</v>
      </c>
    </row>
    <row r="128" spans="1:10" x14ac:dyDescent="0.45">
      <c r="A128" t="s">
        <v>82</v>
      </c>
      <c r="B128" t="s">
        <v>8</v>
      </c>
      <c r="C128" s="1" t="s">
        <v>216</v>
      </c>
      <c r="D128" s="1" t="s">
        <v>212</v>
      </c>
      <c r="E128" t="s">
        <v>794</v>
      </c>
      <c r="F128" t="str">
        <f>OutputData[[#This Row],[OPSzDesc]]&amp;" ("&amp;OutputData[[#This Row],[OPLocCode]]&amp;" "&amp;OutputData[[#This Row],[OPTypCode]]&amp;")"</f>
        <v xml:space="preserve"> – 1.5 inches (Z1 K)</v>
      </c>
      <c r="G128" t="s">
        <v>29</v>
      </c>
      <c r="H128" t="s">
        <v>138</v>
      </c>
      <c r="I128" t="s">
        <v>30</v>
      </c>
      <c r="J128" t="s">
        <v>31</v>
      </c>
    </row>
    <row r="129" spans="1:17" x14ac:dyDescent="0.45">
      <c r="A129" t="s">
        <v>82</v>
      </c>
      <c r="B129" t="s">
        <v>8</v>
      </c>
      <c r="C129" s="1" t="s">
        <v>216</v>
      </c>
      <c r="D129" s="1" t="s">
        <v>242</v>
      </c>
      <c r="E129" t="s">
        <v>806</v>
      </c>
      <c r="F129" t="str">
        <f>OutputData[[#This Row],[OPSzDesc]]&amp;" ("&amp;OutputData[[#This Row],[OPLocCode]]&amp;" "&amp;OutputData[[#This Row],[OPTypCode]]&amp;")"</f>
        <v xml:space="preserve"> – 38 mm (Z1 K)</v>
      </c>
      <c r="G129" t="s">
        <v>29</v>
      </c>
      <c r="H129" t="s">
        <v>138</v>
      </c>
      <c r="I129" t="s">
        <v>30</v>
      </c>
      <c r="J129" t="s">
        <v>31</v>
      </c>
    </row>
    <row r="130" spans="1:17" x14ac:dyDescent="0.45">
      <c r="A130" t="s">
        <v>82</v>
      </c>
      <c r="B130" t="s">
        <v>8</v>
      </c>
      <c r="C130" s="1" t="s">
        <v>216</v>
      </c>
      <c r="D130" s="1" t="s">
        <v>212</v>
      </c>
      <c r="E130" t="s">
        <v>794</v>
      </c>
      <c r="F130" t="str">
        <f>OutputData[[#This Row],[OPSzDesc]]&amp;" ("&amp;OutputData[[#This Row],[OPLocCode]]&amp;" "&amp;OutputData[[#This Row],[OPTypCode]]&amp;")"</f>
        <v xml:space="preserve"> – 1.5 inches (Z2 K)</v>
      </c>
      <c r="G130" t="s">
        <v>137</v>
      </c>
      <c r="H130" t="s">
        <v>139</v>
      </c>
      <c r="I130" t="s">
        <v>30</v>
      </c>
      <c r="J130" t="s">
        <v>31</v>
      </c>
    </row>
    <row r="131" spans="1:17" x14ac:dyDescent="0.45">
      <c r="A131" t="s">
        <v>82</v>
      </c>
      <c r="B131" t="s">
        <v>8</v>
      </c>
      <c r="C131" s="1" t="s">
        <v>216</v>
      </c>
      <c r="D131" s="1" t="s">
        <v>242</v>
      </c>
      <c r="E131" t="s">
        <v>806</v>
      </c>
      <c r="F131" t="str">
        <f>OutputData[[#This Row],[OPSzDesc]]&amp;" ("&amp;OutputData[[#This Row],[OPLocCode]]&amp;" "&amp;OutputData[[#This Row],[OPTypCode]]&amp;")"</f>
        <v xml:space="preserve"> – 38 mm (Z2 K)</v>
      </c>
      <c r="G131" t="s">
        <v>137</v>
      </c>
      <c r="H131" t="s">
        <v>139</v>
      </c>
      <c r="I131" t="s">
        <v>30</v>
      </c>
      <c r="J131" t="s">
        <v>31</v>
      </c>
    </row>
    <row r="132" spans="1:17" x14ac:dyDescent="0.45">
      <c r="A132" t="s">
        <v>82</v>
      </c>
      <c r="B132" t="s">
        <v>8</v>
      </c>
      <c r="C132" s="1" t="s">
        <v>216</v>
      </c>
      <c r="D132" s="1" t="s">
        <v>212</v>
      </c>
      <c r="E132" t="s">
        <v>794</v>
      </c>
      <c r="F132" t="str">
        <f>OutputData[[#This Row],[OPSzDesc]]&amp;" ("&amp;OutputData[[#This Row],[OPLocCode]]&amp;" "&amp;OutputData[[#This Row],[OPTypCode]]&amp;")"</f>
        <v xml:space="preserve"> – 1.5 inches (ZZ K)</v>
      </c>
      <c r="G132" t="s">
        <v>140</v>
      </c>
      <c r="H132" t="s">
        <v>141</v>
      </c>
      <c r="I132" t="s">
        <v>30</v>
      </c>
      <c r="J132" t="s">
        <v>31</v>
      </c>
    </row>
    <row r="133" spans="1:17" x14ac:dyDescent="0.45">
      <c r="A133" t="s">
        <v>82</v>
      </c>
      <c r="B133" t="s">
        <v>8</v>
      </c>
      <c r="C133" s="1" t="s">
        <v>216</v>
      </c>
      <c r="D133" s="1" t="s">
        <v>242</v>
      </c>
      <c r="E133" t="s">
        <v>806</v>
      </c>
      <c r="F133" t="str">
        <f>OutputData[[#This Row],[OPSzDesc]]&amp;" ("&amp;OutputData[[#This Row],[OPLocCode]]&amp;" "&amp;OutputData[[#This Row],[OPTypCode]]&amp;")"</f>
        <v xml:space="preserve"> – 38 mm (ZZ K)</v>
      </c>
      <c r="G133" t="s">
        <v>140</v>
      </c>
      <c r="H133" t="s">
        <v>141</v>
      </c>
      <c r="I133" t="s">
        <v>30</v>
      </c>
      <c r="J133" t="s">
        <v>31</v>
      </c>
    </row>
    <row r="134" spans="1:17" x14ac:dyDescent="0.45">
      <c r="A134" t="s">
        <v>83</v>
      </c>
      <c r="B134" t="s">
        <v>8</v>
      </c>
      <c r="C134" s="1" t="s">
        <v>223</v>
      </c>
      <c r="D134" s="1" t="s">
        <v>252</v>
      </c>
      <c r="E134" t="s">
        <v>807</v>
      </c>
      <c r="F134" t="str">
        <f>OutputData[[#This Row],[OPSzDesc]]&amp;" ("&amp;OutputData[[#This Row],[OPLocCode]]&amp;" "&amp;OutputData[[#This Row],[OPTypCode]]&amp;")"</f>
        <v xml:space="preserve"> – 60 mm (H1 D)</v>
      </c>
      <c r="G134" t="s">
        <v>145</v>
      </c>
      <c r="H134" t="s">
        <v>146</v>
      </c>
      <c r="I134" t="s">
        <v>15</v>
      </c>
      <c r="J134" t="s">
        <v>147</v>
      </c>
    </row>
    <row r="135" spans="1:17" x14ac:dyDescent="0.45">
      <c r="A135" t="s">
        <v>83</v>
      </c>
      <c r="B135" t="s">
        <v>8</v>
      </c>
      <c r="C135" s="1" t="s">
        <v>223</v>
      </c>
      <c r="D135" s="1" t="s">
        <v>252</v>
      </c>
      <c r="E135" t="s">
        <v>807</v>
      </c>
      <c r="F135" t="str">
        <f>OutputData[[#This Row],[OPSzDesc]]&amp;" ("&amp;OutputData[[#This Row],[OPLocCode]]&amp;" "&amp;OutputData[[#This Row],[OPTypCode]]&amp;")"</f>
        <v xml:space="preserve"> – 60 mm (H2 D)</v>
      </c>
      <c r="G135" t="s">
        <v>148</v>
      </c>
      <c r="H135" t="s">
        <v>149</v>
      </c>
      <c r="I135" t="s">
        <v>15</v>
      </c>
      <c r="J135" t="s">
        <v>147</v>
      </c>
    </row>
    <row r="136" spans="1:17" x14ac:dyDescent="0.45">
      <c r="A136" t="s">
        <v>83</v>
      </c>
      <c r="B136" t="s">
        <v>8</v>
      </c>
      <c r="C136" s="1" t="s">
        <v>223</v>
      </c>
      <c r="D136" s="1" t="s">
        <v>225</v>
      </c>
      <c r="E136" t="s">
        <v>799</v>
      </c>
      <c r="F136" t="str">
        <f>OutputData[[#This Row],[OPSzDesc]]&amp;" ("&amp;OutputData[[#This Row],[OPLocCode]]&amp;" "&amp;OutputData[[#This Row],[OPTypCode]]&amp;")"</f>
        <v xml:space="preserve"> – 2.4375 inches (HH K)</v>
      </c>
      <c r="G136" t="s">
        <v>142</v>
      </c>
      <c r="H136" t="s">
        <v>143</v>
      </c>
      <c r="I136" t="s">
        <v>30</v>
      </c>
      <c r="J136" t="s">
        <v>31</v>
      </c>
    </row>
    <row r="137" spans="1:17" x14ac:dyDescent="0.45">
      <c r="A137" t="s">
        <v>83</v>
      </c>
      <c r="B137" t="s">
        <v>8</v>
      </c>
      <c r="C137" s="1" t="s">
        <v>223</v>
      </c>
      <c r="D137" s="1" t="s">
        <v>252</v>
      </c>
      <c r="E137" t="s">
        <v>807</v>
      </c>
      <c r="F137" t="str">
        <f>OutputData[[#This Row],[OPSzDesc]]&amp;" ("&amp;OutputData[[#This Row],[OPLocCode]]&amp;" "&amp;OutputData[[#This Row],[OPTypCode]]&amp;")"</f>
        <v xml:space="preserve"> – 60 mm (HH K)</v>
      </c>
      <c r="G137" t="s">
        <v>142</v>
      </c>
      <c r="H137" t="s">
        <v>143</v>
      </c>
      <c r="I137" t="s">
        <v>30</v>
      </c>
      <c r="J137" t="s">
        <v>31</v>
      </c>
    </row>
    <row r="138" spans="1:17" x14ac:dyDescent="0.45">
      <c r="A138" t="s">
        <v>83</v>
      </c>
      <c r="B138" t="s">
        <v>8</v>
      </c>
      <c r="C138" s="1" t="s">
        <v>223</v>
      </c>
      <c r="D138" s="1" t="s">
        <v>216</v>
      </c>
      <c r="E138" t="s">
        <v>791</v>
      </c>
      <c r="F138" t="str">
        <f>OutputData[[#This Row],[OPSzDesc]]&amp;" ("&amp;OutputData[[#This Row],[OPLocCode]]&amp;" "&amp;OutputData[[#This Row],[OPTypCode]]&amp;")"</f>
        <v xml:space="preserve"> – 1.875 inches (Z1 K)</v>
      </c>
      <c r="G138" t="s">
        <v>29</v>
      </c>
      <c r="H138" t="s">
        <v>138</v>
      </c>
      <c r="I138" t="s">
        <v>30</v>
      </c>
      <c r="J138" t="s">
        <v>31</v>
      </c>
    </row>
    <row r="139" spans="1:17" x14ac:dyDescent="0.45">
      <c r="A139" t="s">
        <v>83</v>
      </c>
      <c r="B139" t="s">
        <v>8</v>
      </c>
      <c r="C139" s="1" t="s">
        <v>223</v>
      </c>
      <c r="D139" s="1" t="s">
        <v>246</v>
      </c>
      <c r="E139" t="s">
        <v>805</v>
      </c>
      <c r="F139" t="str">
        <f>OutputData[[#This Row],[OPSzDesc]]&amp;" ("&amp;OutputData[[#This Row],[OPLocCode]]&amp;" "&amp;OutputData[[#This Row],[OPTypCode]]&amp;")"</f>
        <v xml:space="preserve"> – 45 mm (Z1 K)</v>
      </c>
      <c r="G139" t="s">
        <v>29</v>
      </c>
      <c r="H139" t="s">
        <v>138</v>
      </c>
      <c r="I139" t="s">
        <v>30</v>
      </c>
      <c r="J139" t="s">
        <v>31</v>
      </c>
    </row>
    <row r="140" spans="1:17" x14ac:dyDescent="0.45">
      <c r="A140" t="s">
        <v>83</v>
      </c>
      <c r="B140" t="s">
        <v>8</v>
      </c>
      <c r="C140" s="1" t="s">
        <v>223</v>
      </c>
      <c r="D140" s="1" t="s">
        <v>216</v>
      </c>
      <c r="E140" t="s">
        <v>791</v>
      </c>
      <c r="F140" t="str">
        <f>OutputData[[#This Row],[OPSzDesc]]&amp;" ("&amp;OutputData[[#This Row],[OPLocCode]]&amp;" "&amp;OutputData[[#This Row],[OPTypCode]]&amp;")"</f>
        <v xml:space="preserve"> – 1.875 inches (Z2 K)</v>
      </c>
      <c r="G140" t="s">
        <v>137</v>
      </c>
      <c r="H140" t="s">
        <v>139</v>
      </c>
      <c r="I140" t="s">
        <v>30</v>
      </c>
      <c r="J140" t="s">
        <v>31</v>
      </c>
    </row>
    <row r="141" spans="1:17" x14ac:dyDescent="0.45">
      <c r="A141" t="s">
        <v>83</v>
      </c>
      <c r="B141" t="s">
        <v>8</v>
      </c>
      <c r="C141" s="1" t="s">
        <v>223</v>
      </c>
      <c r="D141" s="1" t="s">
        <v>246</v>
      </c>
      <c r="E141" t="s">
        <v>805</v>
      </c>
      <c r="F141" t="str">
        <f>OutputData[[#This Row],[OPSzDesc]]&amp;" ("&amp;OutputData[[#This Row],[OPLocCode]]&amp;" "&amp;OutputData[[#This Row],[OPTypCode]]&amp;")"</f>
        <v xml:space="preserve"> – 45 mm (Z2 K)</v>
      </c>
      <c r="G141" t="s">
        <v>137</v>
      </c>
      <c r="H141" t="s">
        <v>139</v>
      </c>
      <c r="I141" t="s">
        <v>30</v>
      </c>
      <c r="J141" t="s">
        <v>31</v>
      </c>
    </row>
    <row r="142" spans="1:17" x14ac:dyDescent="0.45">
      <c r="A142" t="s">
        <v>83</v>
      </c>
      <c r="B142" t="s">
        <v>8</v>
      </c>
      <c r="C142" s="1" t="s">
        <v>223</v>
      </c>
      <c r="D142" s="1" t="s">
        <v>216</v>
      </c>
      <c r="E142" t="s">
        <v>791</v>
      </c>
      <c r="F142" t="str">
        <f>OutputData[[#This Row],[OPSzDesc]]&amp;" ("&amp;OutputData[[#This Row],[OPLocCode]]&amp;" "&amp;OutputData[[#This Row],[OPTypCode]]&amp;")"</f>
        <v xml:space="preserve"> – 1.875 inches (ZZ K)</v>
      </c>
      <c r="G142" t="s">
        <v>140</v>
      </c>
      <c r="H142" t="s">
        <v>141</v>
      </c>
      <c r="I142" t="s">
        <v>30</v>
      </c>
      <c r="J142" t="s">
        <v>31</v>
      </c>
    </row>
    <row r="143" spans="1:17" x14ac:dyDescent="0.45">
      <c r="A143" t="s">
        <v>83</v>
      </c>
      <c r="B143" t="s">
        <v>8</v>
      </c>
      <c r="C143" s="1" t="s">
        <v>223</v>
      </c>
      <c r="D143" s="1" t="s">
        <v>246</v>
      </c>
      <c r="E143" t="s">
        <v>805</v>
      </c>
      <c r="F143" t="str">
        <f>OutputData[[#This Row],[OPSzDesc]]&amp;" ("&amp;OutputData[[#This Row],[OPLocCode]]&amp;" "&amp;OutputData[[#This Row],[OPTypCode]]&amp;")"</f>
        <v xml:space="preserve"> – 45 mm (ZZ K)</v>
      </c>
      <c r="G143" t="s">
        <v>140</v>
      </c>
      <c r="H143" t="s">
        <v>141</v>
      </c>
      <c r="I143" t="s">
        <v>30</v>
      </c>
      <c r="J143" t="s">
        <v>31</v>
      </c>
    </row>
    <row r="144" spans="1:17" x14ac:dyDescent="0.45">
      <c r="A144" t="s">
        <v>74</v>
      </c>
      <c r="B144" t="s">
        <v>13</v>
      </c>
      <c r="C144" s="1" t="s">
        <v>525</v>
      </c>
      <c r="D144" s="1" t="s">
        <v>220</v>
      </c>
      <c r="E144" t="s">
        <v>808</v>
      </c>
      <c r="F144" t="str">
        <f>OutputData[[#This Row],[OPSzDesc]]&amp;" ("&amp;OutputData[[#This Row],[OPLocCode]]&amp;" "&amp;OutputData[[#This Row],[OPTypCode]]&amp;")"</f>
        <v xml:space="preserve"> – 16 mm (H1 E)</v>
      </c>
      <c r="G144" t="s">
        <v>145</v>
      </c>
      <c r="H144" t="s">
        <v>146</v>
      </c>
      <c r="I144" t="s">
        <v>150</v>
      </c>
      <c r="J144" t="s">
        <v>151</v>
      </c>
      <c r="K144">
        <v>28</v>
      </c>
      <c r="L144">
        <v>56</v>
      </c>
      <c r="M144" t="s">
        <v>152</v>
      </c>
      <c r="N144" t="s">
        <v>156</v>
      </c>
      <c r="O144">
        <v>61</v>
      </c>
      <c r="P144" t="s">
        <v>159</v>
      </c>
      <c r="Q144" t="s">
        <v>164</v>
      </c>
    </row>
    <row r="145" spans="1:17" x14ac:dyDescent="0.45">
      <c r="A145" t="s">
        <v>74</v>
      </c>
      <c r="B145" t="s">
        <v>13</v>
      </c>
      <c r="C145" s="1" t="s">
        <v>525</v>
      </c>
      <c r="D145" s="1" t="s">
        <v>232</v>
      </c>
      <c r="E145" t="s">
        <v>786</v>
      </c>
      <c r="F145" t="str">
        <f>OutputData[[#This Row],[OPSzDesc]]&amp;" ("&amp;OutputData[[#This Row],[OPLocCode]]&amp;" "&amp;OutputData[[#This Row],[OPTypCode]]&amp;")"</f>
        <v xml:space="preserve"> – 25 mm (H1 D)</v>
      </c>
      <c r="G145" t="s">
        <v>145</v>
      </c>
      <c r="H145" t="s">
        <v>146</v>
      </c>
      <c r="I145" t="s">
        <v>15</v>
      </c>
      <c r="J145" t="s">
        <v>147</v>
      </c>
    </row>
    <row r="146" spans="1:17" x14ac:dyDescent="0.45">
      <c r="A146" t="s">
        <v>74</v>
      </c>
      <c r="B146" t="s">
        <v>13</v>
      </c>
      <c r="C146" s="1" t="s">
        <v>525</v>
      </c>
      <c r="D146" s="1" t="s">
        <v>220</v>
      </c>
      <c r="E146" t="s">
        <v>808</v>
      </c>
      <c r="F146" t="str">
        <f>OutputData[[#This Row],[OPSzDesc]]&amp;" ("&amp;OutputData[[#This Row],[OPLocCode]]&amp;" "&amp;OutputData[[#This Row],[OPTypCode]]&amp;")"</f>
        <v xml:space="preserve"> – 16 mm (H2 E)</v>
      </c>
      <c r="G146" t="s">
        <v>148</v>
      </c>
      <c r="H146" t="s">
        <v>149</v>
      </c>
      <c r="I146" t="s">
        <v>150</v>
      </c>
      <c r="J146" t="s">
        <v>151</v>
      </c>
      <c r="K146">
        <v>28</v>
      </c>
      <c r="L146">
        <v>56</v>
      </c>
      <c r="M146" t="s">
        <v>152</v>
      </c>
      <c r="N146" t="s">
        <v>156</v>
      </c>
      <c r="O146">
        <v>61</v>
      </c>
      <c r="P146" t="s">
        <v>159</v>
      </c>
      <c r="Q146" t="s">
        <v>164</v>
      </c>
    </row>
    <row r="147" spans="1:17" x14ac:dyDescent="0.45">
      <c r="A147" t="s">
        <v>74</v>
      </c>
      <c r="B147" t="s">
        <v>13</v>
      </c>
      <c r="C147" s="1" t="s">
        <v>525</v>
      </c>
      <c r="D147" s="1" t="s">
        <v>232</v>
      </c>
      <c r="E147" t="s">
        <v>786</v>
      </c>
      <c r="F147" t="str">
        <f>OutputData[[#This Row],[OPSzDesc]]&amp;" ("&amp;OutputData[[#This Row],[OPLocCode]]&amp;" "&amp;OutputData[[#This Row],[OPTypCode]]&amp;")"</f>
        <v xml:space="preserve"> – 25 mm (H2 D)</v>
      </c>
      <c r="G147" t="s">
        <v>148</v>
      </c>
      <c r="H147" t="s">
        <v>149</v>
      </c>
      <c r="I147" t="s">
        <v>15</v>
      </c>
      <c r="J147" t="s">
        <v>147</v>
      </c>
    </row>
    <row r="148" spans="1:17" x14ac:dyDescent="0.45">
      <c r="A148" t="s">
        <v>74</v>
      </c>
      <c r="B148" t="s">
        <v>13</v>
      </c>
      <c r="C148" s="1" t="s">
        <v>525</v>
      </c>
      <c r="D148" s="1" t="s">
        <v>206</v>
      </c>
      <c r="E148" t="s">
        <v>785</v>
      </c>
      <c r="F148" t="str">
        <f>OutputData[[#This Row],[OPSzDesc]]&amp;" ("&amp;OutputData[[#This Row],[OPLocCode]]&amp;" "&amp;OutputData[[#This Row],[OPTypCode]]&amp;")"</f>
        <v xml:space="preserve"> – 0.875 inches (HH K)</v>
      </c>
      <c r="G148" t="s">
        <v>142</v>
      </c>
      <c r="H148" t="s">
        <v>143</v>
      </c>
      <c r="I148" t="s">
        <v>30</v>
      </c>
      <c r="J148" t="s">
        <v>31</v>
      </c>
    </row>
    <row r="149" spans="1:17" x14ac:dyDescent="0.45">
      <c r="A149" t="s">
        <v>74</v>
      </c>
      <c r="B149" t="s">
        <v>13</v>
      </c>
      <c r="C149" s="1" t="s">
        <v>525</v>
      </c>
      <c r="D149" s="1" t="s">
        <v>231</v>
      </c>
      <c r="E149" t="s">
        <v>809</v>
      </c>
      <c r="F149" t="str">
        <f>OutputData[[#This Row],[OPSzDesc]]&amp;" ("&amp;OutputData[[#This Row],[OPLocCode]]&amp;" "&amp;OutputData[[#This Row],[OPTypCode]]&amp;")"</f>
        <v xml:space="preserve"> – 22 mm (HH K)</v>
      </c>
      <c r="G149" t="s">
        <v>142</v>
      </c>
      <c r="H149" t="s">
        <v>143</v>
      </c>
      <c r="I149" t="s">
        <v>30</v>
      </c>
      <c r="J149" t="s">
        <v>31</v>
      </c>
    </row>
    <row r="150" spans="1:17" x14ac:dyDescent="0.45">
      <c r="A150" t="s">
        <v>74</v>
      </c>
      <c r="B150" t="s">
        <v>13</v>
      </c>
      <c r="C150" s="1" t="s">
        <v>525</v>
      </c>
      <c r="D150" s="1" t="s">
        <v>232</v>
      </c>
      <c r="E150" t="s">
        <v>786</v>
      </c>
      <c r="F150" t="str">
        <f>OutputData[[#This Row],[OPSzDesc]]&amp;" ("&amp;OutputData[[#This Row],[OPLocCode]]&amp;" "&amp;OutputData[[#This Row],[OPTypCode]]&amp;")"</f>
        <v xml:space="preserve"> – 25 mm (HH K)</v>
      </c>
      <c r="G150" t="s">
        <v>142</v>
      </c>
      <c r="H150" t="s">
        <v>143</v>
      </c>
      <c r="I150" t="s">
        <v>30</v>
      </c>
      <c r="J150" t="s">
        <v>31</v>
      </c>
    </row>
    <row r="151" spans="1:17" x14ac:dyDescent="0.45">
      <c r="A151" t="s">
        <v>74</v>
      </c>
      <c r="B151" t="s">
        <v>13</v>
      </c>
      <c r="C151" s="1" t="s">
        <v>525</v>
      </c>
      <c r="D151" s="1" t="s">
        <v>203</v>
      </c>
      <c r="E151" t="s">
        <v>784</v>
      </c>
      <c r="F151" t="str">
        <f>OutputData[[#This Row],[OPSzDesc]]&amp;" ("&amp;OutputData[[#This Row],[OPLocCode]]&amp;" "&amp;OutputData[[#This Row],[OPTypCode]]&amp;")"</f>
        <v xml:space="preserve"> – 0.75 inches (Z1 K)</v>
      </c>
      <c r="G151" t="s">
        <v>29</v>
      </c>
      <c r="H151" t="s">
        <v>138</v>
      </c>
      <c r="I151" t="s">
        <v>30</v>
      </c>
      <c r="J151" t="s">
        <v>31</v>
      </c>
    </row>
    <row r="152" spans="1:17" x14ac:dyDescent="0.45">
      <c r="A152" t="s">
        <v>74</v>
      </c>
      <c r="B152" t="s">
        <v>13</v>
      </c>
      <c r="C152" s="1" t="s">
        <v>525</v>
      </c>
      <c r="D152" s="1" t="s">
        <v>230</v>
      </c>
      <c r="E152" t="s">
        <v>783</v>
      </c>
      <c r="F152" t="str">
        <f>OutputData[[#This Row],[OPSzDesc]]&amp;" ("&amp;OutputData[[#This Row],[OPLocCode]]&amp;" "&amp;OutputData[[#This Row],[OPTypCode]]&amp;")"</f>
        <v xml:space="preserve"> – 20 mm (Z1 K)</v>
      </c>
      <c r="G152" t="s">
        <v>29</v>
      </c>
      <c r="H152" t="s">
        <v>138</v>
      </c>
      <c r="I152" t="s">
        <v>30</v>
      </c>
      <c r="J152" t="s">
        <v>31</v>
      </c>
    </row>
    <row r="153" spans="1:17" x14ac:dyDescent="0.45">
      <c r="A153" t="s">
        <v>74</v>
      </c>
      <c r="B153" t="s">
        <v>13</v>
      </c>
      <c r="C153" s="1" t="s">
        <v>525</v>
      </c>
      <c r="D153" s="1" t="s">
        <v>203</v>
      </c>
      <c r="E153" t="s">
        <v>784</v>
      </c>
      <c r="F153" t="str">
        <f>OutputData[[#This Row],[OPSzDesc]]&amp;" ("&amp;OutputData[[#This Row],[OPLocCode]]&amp;" "&amp;OutputData[[#This Row],[OPTypCode]]&amp;")"</f>
        <v xml:space="preserve"> – 0.75 inches (Z2 K)</v>
      </c>
      <c r="G153" t="s">
        <v>137</v>
      </c>
      <c r="H153" t="s">
        <v>139</v>
      </c>
      <c r="I153" t="s">
        <v>30</v>
      </c>
      <c r="J153" t="s">
        <v>31</v>
      </c>
    </row>
    <row r="154" spans="1:17" x14ac:dyDescent="0.45">
      <c r="A154" t="s">
        <v>74</v>
      </c>
      <c r="B154" t="s">
        <v>13</v>
      </c>
      <c r="C154" s="1" t="s">
        <v>525</v>
      </c>
      <c r="D154" s="1" t="s">
        <v>230</v>
      </c>
      <c r="E154" t="s">
        <v>783</v>
      </c>
      <c r="F154" t="str">
        <f>OutputData[[#This Row],[OPSzDesc]]&amp;" ("&amp;OutputData[[#This Row],[OPLocCode]]&amp;" "&amp;OutputData[[#This Row],[OPTypCode]]&amp;")"</f>
        <v xml:space="preserve"> – 20 mm (Z2 K)</v>
      </c>
      <c r="G154" t="s">
        <v>137</v>
      </c>
      <c r="H154" t="s">
        <v>139</v>
      </c>
      <c r="I154" t="s">
        <v>30</v>
      </c>
      <c r="J154" t="s">
        <v>31</v>
      </c>
    </row>
    <row r="155" spans="1:17" x14ac:dyDescent="0.45">
      <c r="A155" t="s">
        <v>74</v>
      </c>
      <c r="B155" t="s">
        <v>13</v>
      </c>
      <c r="C155" s="1" t="s">
        <v>525</v>
      </c>
      <c r="D155" s="1" t="s">
        <v>203</v>
      </c>
      <c r="E155" t="s">
        <v>784</v>
      </c>
      <c r="F155" t="str">
        <f>OutputData[[#This Row],[OPSzDesc]]&amp;" ("&amp;OutputData[[#This Row],[OPLocCode]]&amp;" "&amp;OutputData[[#This Row],[OPTypCode]]&amp;")"</f>
        <v xml:space="preserve"> – 0.75 inches (ZZ K)</v>
      </c>
      <c r="G155" t="s">
        <v>140</v>
      </c>
      <c r="H155" t="s">
        <v>141</v>
      </c>
      <c r="I155" t="s">
        <v>30</v>
      </c>
      <c r="J155" t="s">
        <v>31</v>
      </c>
    </row>
    <row r="156" spans="1:17" x14ac:dyDescent="0.45">
      <c r="A156" t="s">
        <v>74</v>
      </c>
      <c r="B156" t="s">
        <v>13</v>
      </c>
      <c r="C156" s="1" t="s">
        <v>525</v>
      </c>
      <c r="D156" s="1" t="s">
        <v>230</v>
      </c>
      <c r="E156" t="s">
        <v>783</v>
      </c>
      <c r="F156" t="str">
        <f>OutputData[[#This Row],[OPSzDesc]]&amp;" ("&amp;OutputData[[#This Row],[OPLocCode]]&amp;" "&amp;OutputData[[#This Row],[OPTypCode]]&amp;")"</f>
        <v xml:space="preserve"> – 20 mm (ZZ K)</v>
      </c>
      <c r="G156" t="s">
        <v>140</v>
      </c>
      <c r="H156" t="s">
        <v>141</v>
      </c>
      <c r="I156" t="s">
        <v>30</v>
      </c>
      <c r="J156" t="s">
        <v>31</v>
      </c>
    </row>
    <row r="157" spans="1:17" x14ac:dyDescent="0.45">
      <c r="A157" t="s">
        <v>75</v>
      </c>
      <c r="B157" t="s">
        <v>13</v>
      </c>
      <c r="C157" s="1" t="s">
        <v>233</v>
      </c>
      <c r="D157" s="1" t="s">
        <v>232</v>
      </c>
      <c r="E157" t="s">
        <v>786</v>
      </c>
      <c r="F157" t="str">
        <f>OutputData[[#This Row],[OPSzDesc]]&amp;" ("&amp;OutputData[[#This Row],[OPLocCode]]&amp;" "&amp;OutputData[[#This Row],[OPTypCode]]&amp;")"</f>
        <v xml:space="preserve"> – 25 mm (H1 E)</v>
      </c>
      <c r="G157" t="s">
        <v>145</v>
      </c>
      <c r="H157" t="s">
        <v>146</v>
      </c>
      <c r="I157" t="s">
        <v>150</v>
      </c>
      <c r="J157" t="s">
        <v>151</v>
      </c>
      <c r="K157">
        <v>38</v>
      </c>
      <c r="L157">
        <v>66</v>
      </c>
      <c r="M157" t="s">
        <v>153</v>
      </c>
      <c r="N157" t="s">
        <v>156</v>
      </c>
      <c r="O157">
        <v>71</v>
      </c>
      <c r="P157" t="s">
        <v>160</v>
      </c>
      <c r="Q157" t="s">
        <v>165</v>
      </c>
    </row>
    <row r="158" spans="1:17" x14ac:dyDescent="0.45">
      <c r="A158" t="s">
        <v>75</v>
      </c>
      <c r="B158" t="s">
        <v>13</v>
      </c>
      <c r="C158" s="1" t="s">
        <v>233</v>
      </c>
      <c r="D158" s="1" t="s">
        <v>239</v>
      </c>
      <c r="E158" t="s">
        <v>803</v>
      </c>
      <c r="F158" t="str">
        <f>OutputData[[#This Row],[OPSzDesc]]&amp;" ("&amp;OutputData[[#This Row],[OPLocCode]]&amp;" "&amp;OutputData[[#This Row],[OPTypCode]]&amp;")"</f>
        <v xml:space="preserve"> – 30 mm (H1 D)</v>
      </c>
      <c r="G158" t="s">
        <v>145</v>
      </c>
      <c r="H158" t="s">
        <v>146</v>
      </c>
      <c r="I158" t="s">
        <v>15</v>
      </c>
      <c r="J158" t="s">
        <v>147</v>
      </c>
    </row>
    <row r="159" spans="1:17" x14ac:dyDescent="0.45">
      <c r="A159" t="s">
        <v>75</v>
      </c>
      <c r="B159" t="s">
        <v>13</v>
      </c>
      <c r="C159" s="1" t="s">
        <v>233</v>
      </c>
      <c r="D159" s="1" t="s">
        <v>232</v>
      </c>
      <c r="E159" t="s">
        <v>786</v>
      </c>
      <c r="F159" t="str">
        <f>OutputData[[#This Row],[OPSzDesc]]&amp;" ("&amp;OutputData[[#This Row],[OPLocCode]]&amp;" "&amp;OutputData[[#This Row],[OPTypCode]]&amp;")"</f>
        <v xml:space="preserve"> – 25 mm (H2 E)</v>
      </c>
      <c r="G159" t="s">
        <v>148</v>
      </c>
      <c r="H159" t="s">
        <v>149</v>
      </c>
      <c r="I159" t="s">
        <v>150</v>
      </c>
      <c r="J159" t="s">
        <v>151</v>
      </c>
      <c r="K159">
        <v>38</v>
      </c>
      <c r="L159">
        <v>66</v>
      </c>
      <c r="M159" t="s">
        <v>153</v>
      </c>
      <c r="N159" t="s">
        <v>156</v>
      </c>
      <c r="O159">
        <v>71</v>
      </c>
      <c r="P159" t="s">
        <v>160</v>
      </c>
      <c r="Q159" t="s">
        <v>165</v>
      </c>
    </row>
    <row r="160" spans="1:17" x14ac:dyDescent="0.45">
      <c r="A160" t="s">
        <v>75</v>
      </c>
      <c r="B160" t="s">
        <v>13</v>
      </c>
      <c r="C160" s="1" t="s">
        <v>233</v>
      </c>
      <c r="D160" s="1" t="s">
        <v>239</v>
      </c>
      <c r="E160" t="s">
        <v>803</v>
      </c>
      <c r="F160" t="str">
        <f>OutputData[[#This Row],[OPSzDesc]]&amp;" ("&amp;OutputData[[#This Row],[OPLocCode]]&amp;" "&amp;OutputData[[#This Row],[OPTypCode]]&amp;")"</f>
        <v xml:space="preserve"> – 30 mm (H2 D)</v>
      </c>
      <c r="G160" t="s">
        <v>148</v>
      </c>
      <c r="H160" t="s">
        <v>149</v>
      </c>
      <c r="I160" t="s">
        <v>15</v>
      </c>
      <c r="J160" t="s">
        <v>147</v>
      </c>
    </row>
    <row r="161" spans="1:17" x14ac:dyDescent="0.45">
      <c r="A161" t="s">
        <v>75</v>
      </c>
      <c r="B161" t="s">
        <v>13</v>
      </c>
      <c r="C161" s="1" t="s">
        <v>233</v>
      </c>
      <c r="D161" s="1" t="s">
        <v>209</v>
      </c>
      <c r="E161" t="s">
        <v>788</v>
      </c>
      <c r="F161" t="str">
        <f>OutputData[[#This Row],[OPSzDesc]]&amp;" ("&amp;OutputData[[#This Row],[OPLocCode]]&amp;" "&amp;OutputData[[#This Row],[OPTypCode]]&amp;")"</f>
        <v xml:space="preserve"> – 1.25 inches (HH K)</v>
      </c>
      <c r="G161" t="s">
        <v>142</v>
      </c>
      <c r="H161" t="s">
        <v>143</v>
      </c>
      <c r="I161" t="s">
        <v>30</v>
      </c>
      <c r="J161" t="s">
        <v>31</v>
      </c>
    </row>
    <row r="162" spans="1:17" x14ac:dyDescent="0.45">
      <c r="A162" t="s">
        <v>75</v>
      </c>
      <c r="B162" t="s">
        <v>13</v>
      </c>
      <c r="C162" s="1" t="s">
        <v>233</v>
      </c>
      <c r="D162" s="1" t="s">
        <v>239</v>
      </c>
      <c r="E162" t="s">
        <v>803</v>
      </c>
      <c r="F162" t="str">
        <f>OutputData[[#This Row],[OPSzDesc]]&amp;" ("&amp;OutputData[[#This Row],[OPLocCode]]&amp;" "&amp;OutputData[[#This Row],[OPTypCode]]&amp;")"</f>
        <v xml:space="preserve"> – 30 mm (HH K)</v>
      </c>
      <c r="G162" t="s">
        <v>142</v>
      </c>
      <c r="H162" t="s">
        <v>143</v>
      </c>
      <c r="I162" t="s">
        <v>30</v>
      </c>
      <c r="J162" t="s">
        <v>31</v>
      </c>
    </row>
    <row r="163" spans="1:17" x14ac:dyDescent="0.45">
      <c r="A163" t="s">
        <v>75</v>
      </c>
      <c r="B163" t="s">
        <v>13</v>
      </c>
      <c r="C163" s="1" t="s">
        <v>233</v>
      </c>
      <c r="D163" s="1" t="s">
        <v>207</v>
      </c>
      <c r="E163" t="s">
        <v>787</v>
      </c>
      <c r="F163" t="str">
        <f>OutputData[[#This Row],[OPSzDesc]]&amp;" ("&amp;OutputData[[#This Row],[OPLocCode]]&amp;" "&amp;OutputData[[#This Row],[OPTypCode]]&amp;")"</f>
        <v xml:space="preserve"> – 1.125 inches (Z1 K)</v>
      </c>
      <c r="G163" t="s">
        <v>29</v>
      </c>
      <c r="H163" t="s">
        <v>138</v>
      </c>
      <c r="I163" t="s">
        <v>30</v>
      </c>
      <c r="J163" t="s">
        <v>31</v>
      </c>
    </row>
    <row r="164" spans="1:17" x14ac:dyDescent="0.45">
      <c r="A164" t="s">
        <v>75</v>
      </c>
      <c r="B164" t="s">
        <v>13</v>
      </c>
      <c r="C164" s="1" t="s">
        <v>233</v>
      </c>
      <c r="D164" s="1" t="s">
        <v>232</v>
      </c>
      <c r="E164" t="s">
        <v>786</v>
      </c>
      <c r="F164" t="str">
        <f>OutputData[[#This Row],[OPSzDesc]]&amp;" ("&amp;OutputData[[#This Row],[OPLocCode]]&amp;" "&amp;OutputData[[#This Row],[OPTypCode]]&amp;")"</f>
        <v xml:space="preserve"> – 25 mm (Z1 K)</v>
      </c>
      <c r="G164" t="s">
        <v>29</v>
      </c>
      <c r="H164" t="s">
        <v>138</v>
      </c>
      <c r="I164" t="s">
        <v>30</v>
      </c>
      <c r="J164" t="s">
        <v>31</v>
      </c>
    </row>
    <row r="165" spans="1:17" x14ac:dyDescent="0.45">
      <c r="A165" t="s">
        <v>75</v>
      </c>
      <c r="B165" t="s">
        <v>13</v>
      </c>
      <c r="C165" s="1" t="s">
        <v>233</v>
      </c>
      <c r="D165" s="1" t="s">
        <v>207</v>
      </c>
      <c r="E165" t="s">
        <v>787</v>
      </c>
      <c r="F165" t="str">
        <f>OutputData[[#This Row],[OPSzDesc]]&amp;" ("&amp;OutputData[[#This Row],[OPLocCode]]&amp;" "&amp;OutputData[[#This Row],[OPTypCode]]&amp;")"</f>
        <v xml:space="preserve"> – 1.125 inches (Z2 K)</v>
      </c>
      <c r="G165" t="s">
        <v>137</v>
      </c>
      <c r="H165" t="s">
        <v>139</v>
      </c>
      <c r="I165" t="s">
        <v>30</v>
      </c>
      <c r="J165" t="s">
        <v>31</v>
      </c>
    </row>
    <row r="166" spans="1:17" x14ac:dyDescent="0.45">
      <c r="A166" t="s">
        <v>75</v>
      </c>
      <c r="B166" t="s">
        <v>13</v>
      </c>
      <c r="C166" s="1" t="s">
        <v>233</v>
      </c>
      <c r="D166" s="1" t="s">
        <v>232</v>
      </c>
      <c r="E166" t="s">
        <v>786</v>
      </c>
      <c r="F166" t="str">
        <f>OutputData[[#This Row],[OPSzDesc]]&amp;" ("&amp;OutputData[[#This Row],[OPLocCode]]&amp;" "&amp;OutputData[[#This Row],[OPTypCode]]&amp;")"</f>
        <v xml:space="preserve"> – 25 mm (Z2 K)</v>
      </c>
      <c r="G166" t="s">
        <v>137</v>
      </c>
      <c r="H166" t="s">
        <v>139</v>
      </c>
      <c r="I166" t="s">
        <v>30</v>
      </c>
      <c r="J166" t="s">
        <v>31</v>
      </c>
    </row>
    <row r="167" spans="1:17" x14ac:dyDescent="0.45">
      <c r="A167" t="s">
        <v>75</v>
      </c>
      <c r="B167" t="s">
        <v>13</v>
      </c>
      <c r="C167" s="1" t="s">
        <v>233</v>
      </c>
      <c r="D167" s="1" t="s">
        <v>207</v>
      </c>
      <c r="E167" t="s">
        <v>787</v>
      </c>
      <c r="F167" t="str">
        <f>OutputData[[#This Row],[OPSzDesc]]&amp;" ("&amp;OutputData[[#This Row],[OPLocCode]]&amp;" "&amp;OutputData[[#This Row],[OPTypCode]]&amp;")"</f>
        <v xml:space="preserve"> – 1.125 inches (ZZ K)</v>
      </c>
      <c r="G167" t="s">
        <v>140</v>
      </c>
      <c r="H167" t="s">
        <v>141</v>
      </c>
      <c r="I167" t="s">
        <v>30</v>
      </c>
      <c r="J167" t="s">
        <v>31</v>
      </c>
    </row>
    <row r="168" spans="1:17" x14ac:dyDescent="0.45">
      <c r="A168" t="s">
        <v>75</v>
      </c>
      <c r="B168" t="s">
        <v>13</v>
      </c>
      <c r="C168" s="1" t="s">
        <v>233</v>
      </c>
      <c r="D168" s="1" t="s">
        <v>232</v>
      </c>
      <c r="E168" t="s">
        <v>786</v>
      </c>
      <c r="F168" t="str">
        <f>OutputData[[#This Row],[OPSzDesc]]&amp;" ("&amp;OutputData[[#This Row],[OPLocCode]]&amp;" "&amp;OutputData[[#This Row],[OPTypCode]]&amp;")"</f>
        <v xml:space="preserve"> – 25 mm (ZZ K)</v>
      </c>
      <c r="G168" t="s">
        <v>140</v>
      </c>
      <c r="H168" t="s">
        <v>141</v>
      </c>
      <c r="I168" t="s">
        <v>30</v>
      </c>
      <c r="J168" t="s">
        <v>31</v>
      </c>
    </row>
    <row r="169" spans="1:17" x14ac:dyDescent="0.45">
      <c r="A169" t="s">
        <v>76</v>
      </c>
      <c r="B169" t="s">
        <v>13</v>
      </c>
      <c r="C169" s="1" t="s">
        <v>243</v>
      </c>
      <c r="D169" s="1" t="s">
        <v>239</v>
      </c>
      <c r="E169" t="s">
        <v>803</v>
      </c>
      <c r="F169" t="str">
        <f>OutputData[[#This Row],[OPSzDesc]]&amp;" ("&amp;OutputData[[#This Row],[OPLocCode]]&amp;" "&amp;OutputData[[#This Row],[OPTypCode]]&amp;")"</f>
        <v xml:space="preserve"> – 30 mm (H1 E)</v>
      </c>
      <c r="G169" t="s">
        <v>145</v>
      </c>
      <c r="H169" t="s">
        <v>146</v>
      </c>
      <c r="I169" t="s">
        <v>150</v>
      </c>
      <c r="J169" t="s">
        <v>151</v>
      </c>
      <c r="K169">
        <v>50</v>
      </c>
      <c r="L169">
        <v>74</v>
      </c>
      <c r="M169" t="s">
        <v>154</v>
      </c>
      <c r="N169" t="s">
        <v>157</v>
      </c>
      <c r="O169">
        <v>79</v>
      </c>
      <c r="P169" t="s">
        <v>161</v>
      </c>
      <c r="Q169" t="s">
        <v>166</v>
      </c>
    </row>
    <row r="170" spans="1:17" x14ac:dyDescent="0.45">
      <c r="A170" t="s">
        <v>76</v>
      </c>
      <c r="B170" t="s">
        <v>13</v>
      </c>
      <c r="C170" s="1" t="s">
        <v>243</v>
      </c>
      <c r="D170" s="1" t="s">
        <v>241</v>
      </c>
      <c r="E170" t="s">
        <v>790</v>
      </c>
      <c r="F170" t="str">
        <f>OutputData[[#This Row],[OPSzDesc]]&amp;" ("&amp;OutputData[[#This Row],[OPLocCode]]&amp;" "&amp;OutputData[[#This Row],[OPTypCode]]&amp;")"</f>
        <v xml:space="preserve"> – 35 mm (H1 D)</v>
      </c>
      <c r="G170" t="s">
        <v>145</v>
      </c>
      <c r="H170" t="s">
        <v>146</v>
      </c>
      <c r="I170" t="s">
        <v>15</v>
      </c>
      <c r="J170" t="s">
        <v>147</v>
      </c>
    </row>
    <row r="171" spans="1:17" x14ac:dyDescent="0.45">
      <c r="A171" t="s">
        <v>76</v>
      </c>
      <c r="B171" t="s">
        <v>13</v>
      </c>
      <c r="C171" s="1" t="s">
        <v>243</v>
      </c>
      <c r="D171" s="1" t="s">
        <v>239</v>
      </c>
      <c r="E171" t="s">
        <v>803</v>
      </c>
      <c r="F171" t="str">
        <f>OutputData[[#This Row],[OPSzDesc]]&amp;" ("&amp;OutputData[[#This Row],[OPLocCode]]&amp;" "&amp;OutputData[[#This Row],[OPTypCode]]&amp;")"</f>
        <v xml:space="preserve"> – 30 mm (H2 E)</v>
      </c>
      <c r="G171" t="s">
        <v>148</v>
      </c>
      <c r="H171" t="s">
        <v>149</v>
      </c>
      <c r="I171" t="s">
        <v>150</v>
      </c>
      <c r="J171" t="s">
        <v>151</v>
      </c>
      <c r="K171">
        <v>50</v>
      </c>
      <c r="L171">
        <v>74</v>
      </c>
      <c r="M171" t="s">
        <v>154</v>
      </c>
      <c r="N171" t="s">
        <v>157</v>
      </c>
      <c r="O171">
        <v>79</v>
      </c>
      <c r="P171" t="s">
        <v>161</v>
      </c>
      <c r="Q171" t="s">
        <v>166</v>
      </c>
    </row>
    <row r="172" spans="1:17" x14ac:dyDescent="0.45">
      <c r="A172" t="s">
        <v>76</v>
      </c>
      <c r="B172" t="s">
        <v>13</v>
      </c>
      <c r="C172" s="1" t="s">
        <v>243</v>
      </c>
      <c r="D172" s="1" t="s">
        <v>241</v>
      </c>
      <c r="E172" t="s">
        <v>790</v>
      </c>
      <c r="F172" t="str">
        <f>OutputData[[#This Row],[OPSzDesc]]&amp;" ("&amp;OutputData[[#This Row],[OPLocCode]]&amp;" "&amp;OutputData[[#This Row],[OPTypCode]]&amp;")"</f>
        <v xml:space="preserve"> – 35 mm (H2 D)</v>
      </c>
      <c r="G172" t="s">
        <v>148</v>
      </c>
      <c r="H172" t="s">
        <v>149</v>
      </c>
      <c r="I172" t="s">
        <v>15</v>
      </c>
      <c r="J172" t="s">
        <v>147</v>
      </c>
    </row>
    <row r="173" spans="1:17" x14ac:dyDescent="0.45">
      <c r="A173" t="s">
        <v>76</v>
      </c>
      <c r="B173" t="s">
        <v>13</v>
      </c>
      <c r="C173" s="1" t="s">
        <v>243</v>
      </c>
      <c r="D173" s="1" t="s">
        <v>214</v>
      </c>
      <c r="E173" t="s">
        <v>804</v>
      </c>
      <c r="F173" t="str">
        <f>OutputData[[#This Row],[OPSzDesc]]&amp;" ("&amp;OutputData[[#This Row],[OPLocCode]]&amp;" "&amp;OutputData[[#This Row],[OPTypCode]]&amp;")"</f>
        <v xml:space="preserve"> – 1.6875 inches (HH K)</v>
      </c>
      <c r="G173" t="s">
        <v>142</v>
      </c>
      <c r="H173" t="s">
        <v>143</v>
      </c>
      <c r="I173" t="s">
        <v>30</v>
      </c>
      <c r="J173" t="s">
        <v>31</v>
      </c>
    </row>
    <row r="174" spans="1:17" x14ac:dyDescent="0.45">
      <c r="A174" t="s">
        <v>76</v>
      </c>
      <c r="B174" t="s">
        <v>13</v>
      </c>
      <c r="C174" s="1" t="s">
        <v>243</v>
      </c>
      <c r="D174" s="1" t="s">
        <v>241</v>
      </c>
      <c r="E174" t="s">
        <v>790</v>
      </c>
      <c r="F174" t="str">
        <f>OutputData[[#This Row],[OPSzDesc]]&amp;" ("&amp;OutputData[[#This Row],[OPLocCode]]&amp;" "&amp;OutputData[[#This Row],[OPTypCode]]&amp;")"</f>
        <v xml:space="preserve"> – 35 mm (HH K)</v>
      </c>
      <c r="G174" t="s">
        <v>142</v>
      </c>
      <c r="H174" t="s">
        <v>143</v>
      </c>
      <c r="I174" t="s">
        <v>30</v>
      </c>
      <c r="J174" t="s">
        <v>31</v>
      </c>
    </row>
    <row r="175" spans="1:17" x14ac:dyDescent="0.45">
      <c r="A175" t="s">
        <v>76</v>
      </c>
      <c r="B175" t="s">
        <v>13</v>
      </c>
      <c r="C175" s="1" t="s">
        <v>243</v>
      </c>
      <c r="D175" s="1" t="s">
        <v>242</v>
      </c>
      <c r="E175" t="s">
        <v>806</v>
      </c>
      <c r="F175" t="str">
        <f>OutputData[[#This Row],[OPSzDesc]]&amp;" ("&amp;OutputData[[#This Row],[OPLocCode]]&amp;" "&amp;OutputData[[#This Row],[OPTypCode]]&amp;")"</f>
        <v xml:space="preserve"> – 38 mm (HH K)</v>
      </c>
      <c r="G175" t="s">
        <v>142</v>
      </c>
      <c r="H175" t="s">
        <v>143</v>
      </c>
      <c r="I175" t="s">
        <v>30</v>
      </c>
      <c r="J175" t="s">
        <v>31</v>
      </c>
    </row>
    <row r="176" spans="1:17" x14ac:dyDescent="0.45">
      <c r="A176" t="s">
        <v>76</v>
      </c>
      <c r="B176" t="s">
        <v>13</v>
      </c>
      <c r="C176" s="1" t="s">
        <v>243</v>
      </c>
      <c r="D176" s="1" t="s">
        <v>209</v>
      </c>
      <c r="E176" t="s">
        <v>788</v>
      </c>
      <c r="F176" t="str">
        <f>OutputData[[#This Row],[OPSzDesc]]&amp;" ("&amp;OutputData[[#This Row],[OPLocCode]]&amp;" "&amp;OutputData[[#This Row],[OPTypCode]]&amp;")"</f>
        <v xml:space="preserve"> – 1.25 inches (Z1 K)</v>
      </c>
      <c r="G176" t="s">
        <v>29</v>
      </c>
      <c r="H176" t="s">
        <v>138</v>
      </c>
      <c r="I176" t="s">
        <v>30</v>
      </c>
      <c r="J176" t="s">
        <v>31</v>
      </c>
    </row>
    <row r="177" spans="1:17" x14ac:dyDescent="0.45">
      <c r="A177" t="s">
        <v>76</v>
      </c>
      <c r="B177" t="s">
        <v>13</v>
      </c>
      <c r="C177" s="1" t="s">
        <v>243</v>
      </c>
      <c r="D177" s="1" t="s">
        <v>239</v>
      </c>
      <c r="E177" t="s">
        <v>803</v>
      </c>
      <c r="F177" t="str">
        <f>OutputData[[#This Row],[OPSzDesc]]&amp;" ("&amp;OutputData[[#This Row],[OPLocCode]]&amp;" "&amp;OutputData[[#This Row],[OPTypCode]]&amp;")"</f>
        <v xml:space="preserve"> – 30 mm (Z1 K)</v>
      </c>
      <c r="G177" t="s">
        <v>29</v>
      </c>
      <c r="H177" t="s">
        <v>138</v>
      </c>
      <c r="I177" t="s">
        <v>30</v>
      </c>
      <c r="J177" t="s">
        <v>31</v>
      </c>
    </row>
    <row r="178" spans="1:17" x14ac:dyDescent="0.45">
      <c r="A178" t="s">
        <v>76</v>
      </c>
      <c r="B178" t="s">
        <v>13</v>
      </c>
      <c r="C178" s="1" t="s">
        <v>243</v>
      </c>
      <c r="D178" s="1" t="s">
        <v>209</v>
      </c>
      <c r="E178" t="s">
        <v>788</v>
      </c>
      <c r="F178" t="str">
        <f>OutputData[[#This Row],[OPSzDesc]]&amp;" ("&amp;OutputData[[#This Row],[OPLocCode]]&amp;" "&amp;OutputData[[#This Row],[OPTypCode]]&amp;")"</f>
        <v xml:space="preserve"> – 1.25 inches (Z2 K)</v>
      </c>
      <c r="G178" t="s">
        <v>137</v>
      </c>
      <c r="H178" t="s">
        <v>139</v>
      </c>
      <c r="I178" t="s">
        <v>30</v>
      </c>
      <c r="J178" t="s">
        <v>31</v>
      </c>
    </row>
    <row r="179" spans="1:17" x14ac:dyDescent="0.45">
      <c r="A179" t="s">
        <v>76</v>
      </c>
      <c r="B179" t="s">
        <v>13</v>
      </c>
      <c r="C179" s="1" t="s">
        <v>243</v>
      </c>
      <c r="D179" s="1" t="s">
        <v>239</v>
      </c>
      <c r="E179" t="s">
        <v>803</v>
      </c>
      <c r="F179" t="str">
        <f>OutputData[[#This Row],[OPSzDesc]]&amp;" ("&amp;OutputData[[#This Row],[OPLocCode]]&amp;" "&amp;OutputData[[#This Row],[OPTypCode]]&amp;")"</f>
        <v xml:space="preserve"> – 30 mm (Z2 K)</v>
      </c>
      <c r="G179" t="s">
        <v>137</v>
      </c>
      <c r="H179" t="s">
        <v>139</v>
      </c>
      <c r="I179" t="s">
        <v>30</v>
      </c>
      <c r="J179" t="s">
        <v>31</v>
      </c>
    </row>
    <row r="180" spans="1:17" x14ac:dyDescent="0.45">
      <c r="A180" t="s">
        <v>76</v>
      </c>
      <c r="B180" t="s">
        <v>13</v>
      </c>
      <c r="C180" s="1" t="s">
        <v>243</v>
      </c>
      <c r="D180" s="1" t="s">
        <v>209</v>
      </c>
      <c r="E180" t="s">
        <v>788</v>
      </c>
      <c r="F180" t="str">
        <f>OutputData[[#This Row],[OPSzDesc]]&amp;" ("&amp;OutputData[[#This Row],[OPLocCode]]&amp;" "&amp;OutputData[[#This Row],[OPTypCode]]&amp;")"</f>
        <v xml:space="preserve"> – 1.25 inches (ZZ K)</v>
      </c>
      <c r="G180" t="s">
        <v>140</v>
      </c>
      <c r="H180" t="s">
        <v>141</v>
      </c>
      <c r="I180" t="s">
        <v>30</v>
      </c>
      <c r="J180" t="s">
        <v>31</v>
      </c>
    </row>
    <row r="181" spans="1:17" x14ac:dyDescent="0.45">
      <c r="A181" t="s">
        <v>76</v>
      </c>
      <c r="B181" t="s">
        <v>13</v>
      </c>
      <c r="C181" s="1" t="s">
        <v>243</v>
      </c>
      <c r="D181" s="1" t="s">
        <v>239</v>
      </c>
      <c r="E181" t="s">
        <v>803</v>
      </c>
      <c r="F181" t="str">
        <f>OutputData[[#This Row],[OPSzDesc]]&amp;" ("&amp;OutputData[[#This Row],[OPLocCode]]&amp;" "&amp;OutputData[[#This Row],[OPTypCode]]&amp;")"</f>
        <v xml:space="preserve"> – 30 mm (ZZ K)</v>
      </c>
      <c r="G181" t="s">
        <v>140</v>
      </c>
      <c r="H181" t="s">
        <v>141</v>
      </c>
      <c r="I181" t="s">
        <v>30</v>
      </c>
      <c r="J181" t="s">
        <v>31</v>
      </c>
    </row>
    <row r="182" spans="1:17" x14ac:dyDescent="0.45">
      <c r="A182" t="s">
        <v>77</v>
      </c>
      <c r="B182" t="s">
        <v>13</v>
      </c>
      <c r="C182" s="1" t="s">
        <v>528</v>
      </c>
      <c r="D182" s="1" t="s">
        <v>241</v>
      </c>
      <c r="E182" t="s">
        <v>790</v>
      </c>
      <c r="F182" t="str">
        <f>OutputData[[#This Row],[OPSzDesc]]&amp;" ("&amp;OutputData[[#This Row],[OPLocCode]]&amp;" "&amp;OutputData[[#This Row],[OPTypCode]]&amp;")"</f>
        <v xml:space="preserve"> – 35 mm (H1 E)</v>
      </c>
      <c r="G182" t="s">
        <v>145</v>
      </c>
      <c r="H182" t="s">
        <v>146</v>
      </c>
      <c r="I182" t="s">
        <v>150</v>
      </c>
      <c r="J182" t="s">
        <v>151</v>
      </c>
      <c r="K182">
        <v>60</v>
      </c>
      <c r="L182">
        <v>100</v>
      </c>
      <c r="M182" t="s">
        <v>154</v>
      </c>
      <c r="N182" t="s">
        <v>158</v>
      </c>
      <c r="O182">
        <v>105</v>
      </c>
      <c r="P182" t="s">
        <v>162</v>
      </c>
      <c r="Q182" t="s">
        <v>167</v>
      </c>
    </row>
    <row r="183" spans="1:17" x14ac:dyDescent="0.45">
      <c r="A183" t="s">
        <v>77</v>
      </c>
      <c r="B183" t="s">
        <v>13</v>
      </c>
      <c r="C183" s="1" t="s">
        <v>528</v>
      </c>
      <c r="D183" s="1" t="s">
        <v>246</v>
      </c>
      <c r="E183" t="s">
        <v>805</v>
      </c>
      <c r="F183" t="str">
        <f>OutputData[[#This Row],[OPSzDesc]]&amp;" ("&amp;OutputData[[#This Row],[OPLocCode]]&amp;" "&amp;OutputData[[#This Row],[OPTypCode]]&amp;")"</f>
        <v xml:space="preserve"> – 45 mm (H1 D)</v>
      </c>
      <c r="G183" t="s">
        <v>145</v>
      </c>
      <c r="H183" t="s">
        <v>146</v>
      </c>
      <c r="I183" t="s">
        <v>15</v>
      </c>
      <c r="J183" t="s">
        <v>147</v>
      </c>
    </row>
    <row r="184" spans="1:17" x14ac:dyDescent="0.45">
      <c r="A184" t="s">
        <v>77</v>
      </c>
      <c r="B184" t="s">
        <v>13</v>
      </c>
      <c r="C184" s="1" t="s">
        <v>528</v>
      </c>
      <c r="D184" s="1" t="s">
        <v>241</v>
      </c>
      <c r="E184" t="s">
        <v>790</v>
      </c>
      <c r="F184" t="str">
        <f>OutputData[[#This Row],[OPSzDesc]]&amp;" ("&amp;OutputData[[#This Row],[OPLocCode]]&amp;" "&amp;OutputData[[#This Row],[OPTypCode]]&amp;")"</f>
        <v xml:space="preserve"> – 35 mm (H2 E)</v>
      </c>
      <c r="G184" t="s">
        <v>148</v>
      </c>
      <c r="H184" t="s">
        <v>149</v>
      </c>
      <c r="I184" t="s">
        <v>150</v>
      </c>
      <c r="J184" t="s">
        <v>151</v>
      </c>
      <c r="K184">
        <v>60</v>
      </c>
      <c r="L184">
        <v>100</v>
      </c>
      <c r="M184" t="s">
        <v>154</v>
      </c>
      <c r="N184" t="s">
        <v>158</v>
      </c>
      <c r="O184">
        <v>105</v>
      </c>
      <c r="P184" t="s">
        <v>162</v>
      </c>
      <c r="Q184" t="s">
        <v>167</v>
      </c>
    </row>
    <row r="185" spans="1:17" x14ac:dyDescent="0.45">
      <c r="A185" t="s">
        <v>77</v>
      </c>
      <c r="B185" t="s">
        <v>13</v>
      </c>
      <c r="C185" s="1" t="s">
        <v>528</v>
      </c>
      <c r="D185" s="1" t="s">
        <v>246</v>
      </c>
      <c r="E185" t="s">
        <v>805</v>
      </c>
      <c r="F185" t="str">
        <f>OutputData[[#This Row],[OPSzDesc]]&amp;" ("&amp;OutputData[[#This Row],[OPLocCode]]&amp;" "&amp;OutputData[[#This Row],[OPTypCode]]&amp;")"</f>
        <v xml:space="preserve"> – 45 mm (H2 D)</v>
      </c>
      <c r="G185" t="s">
        <v>148</v>
      </c>
      <c r="H185" t="s">
        <v>149</v>
      </c>
      <c r="I185" t="s">
        <v>15</v>
      </c>
      <c r="J185" t="s">
        <v>147</v>
      </c>
    </row>
    <row r="186" spans="1:17" x14ac:dyDescent="0.45">
      <c r="A186" t="s">
        <v>77</v>
      </c>
      <c r="B186" t="s">
        <v>13</v>
      </c>
      <c r="C186" s="1" t="s">
        <v>528</v>
      </c>
      <c r="D186" s="1" t="s">
        <v>217</v>
      </c>
      <c r="E186" t="s">
        <v>792</v>
      </c>
      <c r="F186" t="str">
        <f>OutputData[[#This Row],[OPSzDesc]]&amp;" ("&amp;OutputData[[#This Row],[OPLocCode]]&amp;" "&amp;OutputData[[#This Row],[OPTypCode]]&amp;")"</f>
        <v xml:space="preserve"> – 1.9375 inches (HH K)</v>
      </c>
      <c r="G186" t="s">
        <v>142</v>
      </c>
      <c r="H186" t="s">
        <v>143</v>
      </c>
      <c r="I186" t="s">
        <v>30</v>
      </c>
      <c r="J186" t="s">
        <v>31</v>
      </c>
    </row>
    <row r="187" spans="1:17" x14ac:dyDescent="0.45">
      <c r="A187" t="s">
        <v>77</v>
      </c>
      <c r="B187" t="s">
        <v>13</v>
      </c>
      <c r="C187" s="1" t="s">
        <v>528</v>
      </c>
      <c r="D187" s="1" t="s">
        <v>246</v>
      </c>
      <c r="E187" t="s">
        <v>805</v>
      </c>
      <c r="F187" t="str">
        <f>OutputData[[#This Row],[OPSzDesc]]&amp;" ("&amp;OutputData[[#This Row],[OPLocCode]]&amp;" "&amp;OutputData[[#This Row],[OPTypCode]]&amp;")"</f>
        <v xml:space="preserve"> – 45 mm (HH K)</v>
      </c>
      <c r="G187" t="s">
        <v>142</v>
      </c>
      <c r="H187" t="s">
        <v>143</v>
      </c>
      <c r="I187" t="s">
        <v>30</v>
      </c>
      <c r="J187" t="s">
        <v>31</v>
      </c>
    </row>
    <row r="188" spans="1:17" x14ac:dyDescent="0.45">
      <c r="A188" t="s">
        <v>77</v>
      </c>
      <c r="B188" t="s">
        <v>13</v>
      </c>
      <c r="C188" s="1" t="s">
        <v>528</v>
      </c>
      <c r="D188" s="1" t="s">
        <v>247</v>
      </c>
      <c r="E188" t="s">
        <v>810</v>
      </c>
      <c r="F188" t="str">
        <f>OutputData[[#This Row],[OPSzDesc]]&amp;" ("&amp;OutputData[[#This Row],[OPLocCode]]&amp;" "&amp;OutputData[[#This Row],[OPTypCode]]&amp;")"</f>
        <v xml:space="preserve"> – 48 mm (HH K)</v>
      </c>
      <c r="G188" t="s">
        <v>142</v>
      </c>
      <c r="H188" t="s">
        <v>143</v>
      </c>
      <c r="I188" t="s">
        <v>30</v>
      </c>
      <c r="J188" t="s">
        <v>31</v>
      </c>
    </row>
    <row r="189" spans="1:17" x14ac:dyDescent="0.45">
      <c r="A189" t="s">
        <v>77</v>
      </c>
      <c r="B189" t="s">
        <v>13</v>
      </c>
      <c r="C189" s="1" t="s">
        <v>528</v>
      </c>
      <c r="D189" s="1" t="s">
        <v>212</v>
      </c>
      <c r="E189" t="s">
        <v>794</v>
      </c>
      <c r="F189" t="str">
        <f>OutputData[[#This Row],[OPSzDesc]]&amp;" ("&amp;OutputData[[#This Row],[OPLocCode]]&amp;" "&amp;OutputData[[#This Row],[OPTypCode]]&amp;")"</f>
        <v xml:space="preserve"> – 1.5 inches (Z1 K)</v>
      </c>
      <c r="G189" t="s">
        <v>29</v>
      </c>
      <c r="H189" t="s">
        <v>138</v>
      </c>
      <c r="I189" t="s">
        <v>30</v>
      </c>
      <c r="J189" t="s">
        <v>31</v>
      </c>
    </row>
    <row r="190" spans="1:17" x14ac:dyDescent="0.45">
      <c r="A190" t="s">
        <v>77</v>
      </c>
      <c r="B190" t="s">
        <v>13</v>
      </c>
      <c r="C190" s="1" t="s">
        <v>528</v>
      </c>
      <c r="D190" s="1" t="s">
        <v>241</v>
      </c>
      <c r="E190" t="s">
        <v>790</v>
      </c>
      <c r="F190" t="str">
        <f>OutputData[[#This Row],[OPSzDesc]]&amp;" ("&amp;OutputData[[#This Row],[OPLocCode]]&amp;" "&amp;OutputData[[#This Row],[OPTypCode]]&amp;")"</f>
        <v xml:space="preserve"> – 35 mm (Z1 K)</v>
      </c>
      <c r="G190" t="s">
        <v>29</v>
      </c>
      <c r="H190" t="s">
        <v>138</v>
      </c>
      <c r="I190" t="s">
        <v>30</v>
      </c>
      <c r="J190" t="s">
        <v>31</v>
      </c>
    </row>
    <row r="191" spans="1:17" x14ac:dyDescent="0.45">
      <c r="A191" t="s">
        <v>77</v>
      </c>
      <c r="B191" t="s">
        <v>13</v>
      </c>
      <c r="C191" s="1" t="s">
        <v>528</v>
      </c>
      <c r="D191" s="1" t="s">
        <v>212</v>
      </c>
      <c r="E191" t="s">
        <v>794</v>
      </c>
      <c r="F191" t="str">
        <f>OutputData[[#This Row],[OPSzDesc]]&amp;" ("&amp;OutputData[[#This Row],[OPLocCode]]&amp;" "&amp;OutputData[[#This Row],[OPTypCode]]&amp;")"</f>
        <v xml:space="preserve"> – 1.5 inches (Z2 K)</v>
      </c>
      <c r="G191" t="s">
        <v>137</v>
      </c>
      <c r="H191" t="s">
        <v>139</v>
      </c>
      <c r="I191" t="s">
        <v>30</v>
      </c>
      <c r="J191" t="s">
        <v>31</v>
      </c>
    </row>
    <row r="192" spans="1:17" x14ac:dyDescent="0.45">
      <c r="A192" t="s">
        <v>77</v>
      </c>
      <c r="B192" t="s">
        <v>13</v>
      </c>
      <c r="C192" s="1" t="s">
        <v>528</v>
      </c>
      <c r="D192" s="1" t="s">
        <v>241</v>
      </c>
      <c r="E192" t="s">
        <v>790</v>
      </c>
      <c r="F192" t="str">
        <f>OutputData[[#This Row],[OPSzDesc]]&amp;" ("&amp;OutputData[[#This Row],[OPLocCode]]&amp;" "&amp;OutputData[[#This Row],[OPTypCode]]&amp;")"</f>
        <v xml:space="preserve"> – 35 mm (Z2 K)</v>
      </c>
      <c r="G192" t="s">
        <v>137</v>
      </c>
      <c r="H192" t="s">
        <v>139</v>
      </c>
      <c r="I192" t="s">
        <v>30</v>
      </c>
      <c r="J192" t="s">
        <v>31</v>
      </c>
    </row>
    <row r="193" spans="1:17" x14ac:dyDescent="0.45">
      <c r="A193" t="s">
        <v>77</v>
      </c>
      <c r="B193" t="s">
        <v>13</v>
      </c>
      <c r="C193" s="1" t="s">
        <v>528</v>
      </c>
      <c r="D193" s="1" t="s">
        <v>212</v>
      </c>
      <c r="E193" t="s">
        <v>794</v>
      </c>
      <c r="F193" t="str">
        <f>OutputData[[#This Row],[OPSzDesc]]&amp;" ("&amp;OutputData[[#This Row],[OPLocCode]]&amp;" "&amp;OutputData[[#This Row],[OPTypCode]]&amp;")"</f>
        <v xml:space="preserve"> – 1.5 inches (ZZ K)</v>
      </c>
      <c r="G193" t="s">
        <v>140</v>
      </c>
      <c r="H193" t="s">
        <v>141</v>
      </c>
      <c r="I193" t="s">
        <v>30</v>
      </c>
      <c r="J193" t="s">
        <v>31</v>
      </c>
    </row>
    <row r="194" spans="1:17" x14ac:dyDescent="0.45">
      <c r="A194" t="s">
        <v>77</v>
      </c>
      <c r="B194" t="s">
        <v>13</v>
      </c>
      <c r="C194" s="1" t="s">
        <v>528</v>
      </c>
      <c r="D194" s="1" t="s">
        <v>241</v>
      </c>
      <c r="E194" t="s">
        <v>790</v>
      </c>
      <c r="F194" t="str">
        <f>OutputData[[#This Row],[OPSzDesc]]&amp;" ("&amp;OutputData[[#This Row],[OPLocCode]]&amp;" "&amp;OutputData[[#This Row],[OPTypCode]]&amp;")"</f>
        <v xml:space="preserve"> – 35 mm (ZZ K)</v>
      </c>
      <c r="G194" t="s">
        <v>140</v>
      </c>
      <c r="H194" t="s">
        <v>141</v>
      </c>
      <c r="I194" t="s">
        <v>30</v>
      </c>
      <c r="J194" t="s">
        <v>31</v>
      </c>
    </row>
    <row r="195" spans="1:17" x14ac:dyDescent="0.45">
      <c r="A195" t="s">
        <v>78</v>
      </c>
      <c r="B195" t="s">
        <v>13</v>
      </c>
      <c r="C195" s="1" t="s">
        <v>529</v>
      </c>
      <c r="D195" s="1" t="s">
        <v>246</v>
      </c>
      <c r="E195" t="s">
        <v>805</v>
      </c>
      <c r="F195" t="str">
        <f>OutputData[[#This Row],[OPSzDesc]]&amp;" ("&amp;OutputData[[#This Row],[OPLocCode]]&amp;" "&amp;OutputData[[#This Row],[OPTypCode]]&amp;")"</f>
        <v xml:space="preserve"> – 45 mm (H1 E)</v>
      </c>
      <c r="G195" t="s">
        <v>145</v>
      </c>
      <c r="H195" t="s">
        <v>146</v>
      </c>
      <c r="I195" t="s">
        <v>150</v>
      </c>
      <c r="J195" t="s">
        <v>151</v>
      </c>
      <c r="K195">
        <v>70</v>
      </c>
      <c r="L195">
        <v>117</v>
      </c>
      <c r="M195" t="s">
        <v>155</v>
      </c>
      <c r="N195" t="s">
        <v>158</v>
      </c>
      <c r="O195">
        <v>122</v>
      </c>
      <c r="P195" t="s">
        <v>163</v>
      </c>
      <c r="Q195" t="s">
        <v>168</v>
      </c>
    </row>
    <row r="196" spans="1:17" x14ac:dyDescent="0.45">
      <c r="A196" t="s">
        <v>78</v>
      </c>
      <c r="B196" t="s">
        <v>13</v>
      </c>
      <c r="C196" s="1" t="s">
        <v>529</v>
      </c>
      <c r="D196" s="1" t="s">
        <v>252</v>
      </c>
      <c r="E196" t="s">
        <v>807</v>
      </c>
      <c r="F196" t="str">
        <f>OutputData[[#This Row],[OPSzDesc]]&amp;" ("&amp;OutputData[[#This Row],[OPLocCode]]&amp;" "&amp;OutputData[[#This Row],[OPTypCode]]&amp;")"</f>
        <v xml:space="preserve"> – 60 mm (H1 D)</v>
      </c>
      <c r="G196" t="s">
        <v>145</v>
      </c>
      <c r="H196" t="s">
        <v>146</v>
      </c>
      <c r="I196" t="s">
        <v>15</v>
      </c>
      <c r="J196" t="s">
        <v>147</v>
      </c>
    </row>
    <row r="197" spans="1:17" x14ac:dyDescent="0.45">
      <c r="A197" t="s">
        <v>78</v>
      </c>
      <c r="B197" t="s">
        <v>13</v>
      </c>
      <c r="C197" s="1" t="s">
        <v>529</v>
      </c>
      <c r="D197" s="1" t="s">
        <v>246</v>
      </c>
      <c r="E197" t="s">
        <v>805</v>
      </c>
      <c r="F197" t="str">
        <f>OutputData[[#This Row],[OPSzDesc]]&amp;" ("&amp;OutputData[[#This Row],[OPLocCode]]&amp;" "&amp;OutputData[[#This Row],[OPTypCode]]&amp;")"</f>
        <v xml:space="preserve"> – 45 mm (H2 E)</v>
      </c>
      <c r="G197" t="s">
        <v>148</v>
      </c>
      <c r="H197" t="s">
        <v>149</v>
      </c>
      <c r="I197" t="s">
        <v>150</v>
      </c>
      <c r="J197" t="s">
        <v>151</v>
      </c>
      <c r="K197">
        <v>70</v>
      </c>
      <c r="L197">
        <v>117</v>
      </c>
      <c r="M197" t="s">
        <v>155</v>
      </c>
      <c r="N197" t="s">
        <v>158</v>
      </c>
      <c r="O197">
        <v>122</v>
      </c>
      <c r="P197" t="s">
        <v>163</v>
      </c>
      <c r="Q197" t="s">
        <v>168</v>
      </c>
    </row>
    <row r="198" spans="1:17" x14ac:dyDescent="0.45">
      <c r="A198" t="s">
        <v>78</v>
      </c>
      <c r="B198" t="s">
        <v>13</v>
      </c>
      <c r="C198" s="1" t="s">
        <v>529</v>
      </c>
      <c r="D198" s="1" t="s">
        <v>252</v>
      </c>
      <c r="E198" t="s">
        <v>807</v>
      </c>
      <c r="F198" t="str">
        <f>OutputData[[#This Row],[OPSzDesc]]&amp;" ("&amp;OutputData[[#This Row],[OPLocCode]]&amp;" "&amp;OutputData[[#This Row],[OPTypCode]]&amp;")"</f>
        <v xml:space="preserve"> – 60 mm (H2 D)</v>
      </c>
      <c r="G198" t="s">
        <v>148</v>
      </c>
      <c r="H198" t="s">
        <v>149</v>
      </c>
      <c r="I198" t="s">
        <v>15</v>
      </c>
      <c r="J198" t="s">
        <v>147</v>
      </c>
    </row>
    <row r="199" spans="1:17" x14ac:dyDescent="0.45">
      <c r="A199" t="s">
        <v>78</v>
      </c>
      <c r="B199" t="s">
        <v>13</v>
      </c>
      <c r="C199" s="1" t="s">
        <v>529</v>
      </c>
      <c r="D199" s="1" t="s">
        <v>225</v>
      </c>
      <c r="E199" t="s">
        <v>799</v>
      </c>
      <c r="F199" t="str">
        <f>OutputData[[#This Row],[OPSzDesc]]&amp;" ("&amp;OutputData[[#This Row],[OPLocCode]]&amp;" "&amp;OutputData[[#This Row],[OPTypCode]]&amp;")"</f>
        <v xml:space="preserve"> – 2.4375 inches (HH K)</v>
      </c>
      <c r="G199" t="s">
        <v>142</v>
      </c>
      <c r="H199" t="s">
        <v>143</v>
      </c>
      <c r="I199" t="s">
        <v>30</v>
      </c>
      <c r="J199" t="s">
        <v>31</v>
      </c>
    </row>
    <row r="200" spans="1:17" x14ac:dyDescent="0.45">
      <c r="A200" t="s">
        <v>78</v>
      </c>
      <c r="B200" t="s">
        <v>13</v>
      </c>
      <c r="C200" s="1" t="s">
        <v>529</v>
      </c>
      <c r="D200" s="1" t="s">
        <v>252</v>
      </c>
      <c r="E200" t="s">
        <v>807</v>
      </c>
      <c r="F200" t="str">
        <f>OutputData[[#This Row],[OPSzDesc]]&amp;" ("&amp;OutputData[[#This Row],[OPLocCode]]&amp;" "&amp;OutputData[[#This Row],[OPTypCode]]&amp;")"</f>
        <v xml:space="preserve"> – 60 mm (HH K)</v>
      </c>
      <c r="G200" t="s">
        <v>142</v>
      </c>
      <c r="H200" t="s">
        <v>143</v>
      </c>
      <c r="I200" t="s">
        <v>30</v>
      </c>
      <c r="J200" t="s">
        <v>31</v>
      </c>
    </row>
    <row r="201" spans="1:17" x14ac:dyDescent="0.45">
      <c r="A201" t="s">
        <v>78</v>
      </c>
      <c r="B201" t="s">
        <v>13</v>
      </c>
      <c r="C201" s="1" t="s">
        <v>529</v>
      </c>
      <c r="D201" s="1" t="s">
        <v>216</v>
      </c>
      <c r="E201" t="s">
        <v>791</v>
      </c>
      <c r="F201" t="str">
        <f>OutputData[[#This Row],[OPSzDesc]]&amp;" ("&amp;OutputData[[#This Row],[OPLocCode]]&amp;" "&amp;OutputData[[#This Row],[OPTypCode]]&amp;")"</f>
        <v xml:space="preserve"> – 1.875 inches (Z1 K)</v>
      </c>
      <c r="G201" t="s">
        <v>29</v>
      </c>
      <c r="H201" t="s">
        <v>138</v>
      </c>
      <c r="I201" t="s">
        <v>30</v>
      </c>
      <c r="J201" t="s">
        <v>31</v>
      </c>
    </row>
    <row r="202" spans="1:17" x14ac:dyDescent="0.45">
      <c r="A202" t="s">
        <v>78</v>
      </c>
      <c r="B202" t="s">
        <v>13</v>
      </c>
      <c r="C202" s="1" t="s">
        <v>529</v>
      </c>
      <c r="D202" s="1" t="s">
        <v>246</v>
      </c>
      <c r="E202" t="s">
        <v>805</v>
      </c>
      <c r="F202" t="str">
        <f>OutputData[[#This Row],[OPSzDesc]]&amp;" ("&amp;OutputData[[#This Row],[OPLocCode]]&amp;" "&amp;OutputData[[#This Row],[OPTypCode]]&amp;")"</f>
        <v xml:space="preserve"> – 45 mm (Z1 K)</v>
      </c>
      <c r="G202" t="s">
        <v>29</v>
      </c>
      <c r="H202" t="s">
        <v>138</v>
      </c>
      <c r="I202" t="s">
        <v>30</v>
      </c>
      <c r="J202" t="s">
        <v>31</v>
      </c>
    </row>
    <row r="203" spans="1:17" x14ac:dyDescent="0.45">
      <c r="A203" t="s">
        <v>78</v>
      </c>
      <c r="B203" t="s">
        <v>13</v>
      </c>
      <c r="C203" s="1" t="s">
        <v>529</v>
      </c>
      <c r="D203" s="1" t="s">
        <v>216</v>
      </c>
      <c r="E203" t="s">
        <v>791</v>
      </c>
      <c r="F203" t="str">
        <f>OutputData[[#This Row],[OPSzDesc]]&amp;" ("&amp;OutputData[[#This Row],[OPLocCode]]&amp;" "&amp;OutputData[[#This Row],[OPTypCode]]&amp;")"</f>
        <v xml:space="preserve"> – 1.875 inches (Z2 K)</v>
      </c>
      <c r="G203" t="s">
        <v>137</v>
      </c>
      <c r="H203" t="s">
        <v>139</v>
      </c>
      <c r="I203" t="s">
        <v>30</v>
      </c>
      <c r="J203" t="s">
        <v>31</v>
      </c>
    </row>
    <row r="204" spans="1:17" x14ac:dyDescent="0.45">
      <c r="A204" t="s">
        <v>78</v>
      </c>
      <c r="B204" t="s">
        <v>13</v>
      </c>
      <c r="C204" s="1" t="s">
        <v>529</v>
      </c>
      <c r="D204" s="1" t="s">
        <v>246</v>
      </c>
      <c r="E204" t="s">
        <v>805</v>
      </c>
      <c r="F204" t="str">
        <f>OutputData[[#This Row],[OPSzDesc]]&amp;" ("&amp;OutputData[[#This Row],[OPLocCode]]&amp;" "&amp;OutputData[[#This Row],[OPTypCode]]&amp;")"</f>
        <v xml:space="preserve"> – 45 mm (Z2 K)</v>
      </c>
      <c r="G204" t="s">
        <v>137</v>
      </c>
      <c r="H204" t="s">
        <v>139</v>
      </c>
      <c r="I204" t="s">
        <v>30</v>
      </c>
      <c r="J204" t="s">
        <v>31</v>
      </c>
    </row>
    <row r="205" spans="1:17" x14ac:dyDescent="0.45">
      <c r="A205" t="s">
        <v>78</v>
      </c>
      <c r="B205" t="s">
        <v>13</v>
      </c>
      <c r="C205" s="1" t="s">
        <v>529</v>
      </c>
      <c r="D205" s="1" t="s">
        <v>216</v>
      </c>
      <c r="E205" t="s">
        <v>791</v>
      </c>
      <c r="F205" t="str">
        <f>OutputData[[#This Row],[OPSzDesc]]&amp;" ("&amp;OutputData[[#This Row],[OPLocCode]]&amp;" "&amp;OutputData[[#This Row],[OPTypCode]]&amp;")"</f>
        <v xml:space="preserve"> – 1.875 inches (ZZ K)</v>
      </c>
      <c r="G205" t="s">
        <v>140</v>
      </c>
      <c r="H205" t="s">
        <v>141</v>
      </c>
      <c r="I205" t="s">
        <v>30</v>
      </c>
      <c r="J205" t="s">
        <v>31</v>
      </c>
    </row>
    <row r="206" spans="1:17" x14ac:dyDescent="0.45">
      <c r="A206" t="s">
        <v>78</v>
      </c>
      <c r="B206" t="s">
        <v>13</v>
      </c>
      <c r="C206" s="1" t="s">
        <v>529</v>
      </c>
      <c r="D206" s="1" t="s">
        <v>246</v>
      </c>
      <c r="E206" t="s">
        <v>805</v>
      </c>
      <c r="F206" t="str">
        <f>OutputData[[#This Row],[OPSzDesc]]&amp;" ("&amp;OutputData[[#This Row],[OPLocCode]]&amp;" "&amp;OutputData[[#This Row],[OPTypCode]]&amp;")"</f>
        <v xml:space="preserve"> – 45 mm (ZZ K)</v>
      </c>
      <c r="G206" t="s">
        <v>140</v>
      </c>
      <c r="H206" t="s">
        <v>141</v>
      </c>
      <c r="I206" t="s">
        <v>30</v>
      </c>
      <c r="J206" t="s">
        <v>31</v>
      </c>
    </row>
    <row r="207" spans="1:17" x14ac:dyDescent="0.45">
      <c r="A207" t="s">
        <v>84</v>
      </c>
      <c r="B207" t="s">
        <v>14</v>
      </c>
      <c r="C207" s="1" t="s">
        <v>519</v>
      </c>
      <c r="D207" s="1" t="s">
        <v>203</v>
      </c>
      <c r="E207" t="s">
        <v>784</v>
      </c>
      <c r="F207" t="str">
        <f>OutputData[[#This Row],[OPSzDesc]]&amp;" ("&amp;OutputData[[#This Row],[OPLocCode]]&amp;" "&amp;OutputData[[#This Row],[OPTypCode]]&amp;")"</f>
        <v xml:space="preserve"> – 0.75 inches (Z )</v>
      </c>
      <c r="G207" t="s">
        <v>27</v>
      </c>
      <c r="H207" t="s">
        <v>254</v>
      </c>
    </row>
    <row r="208" spans="1:17" x14ac:dyDescent="0.45">
      <c r="A208" t="s">
        <v>85</v>
      </c>
      <c r="B208" t="s">
        <v>14</v>
      </c>
      <c r="C208" s="1" t="s">
        <v>209</v>
      </c>
      <c r="D208" s="1" t="s">
        <v>205</v>
      </c>
      <c r="E208" t="s">
        <v>782</v>
      </c>
      <c r="F208" t="str">
        <f>OutputData[[#This Row],[OPSzDesc]]&amp;" ("&amp;OutputData[[#This Row],[OPLocCode]]&amp;" "&amp;OutputData[[#This Row],[OPTypCode]]&amp;")"</f>
        <v xml:space="preserve"> – 1 inches (H )</v>
      </c>
      <c r="G208" t="s">
        <v>124</v>
      </c>
      <c r="H208" t="s">
        <v>255</v>
      </c>
    </row>
    <row r="209" spans="1:8" x14ac:dyDescent="0.45">
      <c r="A209" t="s">
        <v>85</v>
      </c>
      <c r="B209" t="s">
        <v>14</v>
      </c>
      <c r="C209" s="1" t="s">
        <v>209</v>
      </c>
      <c r="D209" s="1" t="s">
        <v>208</v>
      </c>
      <c r="E209" t="s">
        <v>819</v>
      </c>
      <c r="F209" t="str">
        <f>OutputData[[#This Row],[OPSzDesc]]&amp;" ("&amp;OutputData[[#This Row],[OPLocCode]]&amp;" "&amp;OutputData[[#This Row],[OPTypCode]]&amp;")"</f>
        <v xml:space="preserve"> – 1.1875 inches (H )</v>
      </c>
      <c r="G209" t="s">
        <v>124</v>
      </c>
      <c r="H209" t="s">
        <v>255</v>
      </c>
    </row>
    <row r="210" spans="1:8" x14ac:dyDescent="0.45">
      <c r="A210" t="s">
        <v>85</v>
      </c>
      <c r="B210" t="s">
        <v>14</v>
      </c>
      <c r="C210" s="1" t="s">
        <v>209</v>
      </c>
      <c r="D210" s="1" t="s">
        <v>209</v>
      </c>
      <c r="E210" t="s">
        <v>788</v>
      </c>
      <c r="F210" t="str">
        <f>OutputData[[#This Row],[OPSzDesc]]&amp;" ("&amp;OutputData[[#This Row],[OPLocCode]]&amp;" "&amp;OutputData[[#This Row],[OPTypCode]]&amp;")"</f>
        <v xml:space="preserve"> – 1.25 inches (H )</v>
      </c>
      <c r="G210" t="s">
        <v>124</v>
      </c>
      <c r="H210" t="s">
        <v>255</v>
      </c>
    </row>
    <row r="211" spans="1:8" x14ac:dyDescent="0.45">
      <c r="A211" t="s">
        <v>85</v>
      </c>
      <c r="B211" t="s">
        <v>14</v>
      </c>
      <c r="C211" s="1" t="s">
        <v>209</v>
      </c>
      <c r="D211" s="1" t="s">
        <v>207</v>
      </c>
      <c r="E211" t="s">
        <v>787</v>
      </c>
      <c r="F211" t="str">
        <f>OutputData[[#This Row],[OPSzDesc]]&amp;" ("&amp;OutputData[[#This Row],[OPLocCode]]&amp;" "&amp;OutputData[[#This Row],[OPTypCode]]&amp;")"</f>
        <v xml:space="preserve"> – 1.125 inches (H )</v>
      </c>
      <c r="G211" t="s">
        <v>124</v>
      </c>
      <c r="H211" t="s">
        <v>255</v>
      </c>
    </row>
    <row r="212" spans="1:8" x14ac:dyDescent="0.45">
      <c r="A212" t="s">
        <v>85</v>
      </c>
      <c r="B212" t="s">
        <v>14</v>
      </c>
      <c r="C212" s="1" t="s">
        <v>209</v>
      </c>
      <c r="D212" s="1" t="s">
        <v>210</v>
      </c>
      <c r="E212" t="s">
        <v>798</v>
      </c>
      <c r="F212" t="str">
        <f>OutputData[[#This Row],[OPSzDesc]]&amp;" ("&amp;OutputData[[#This Row],[OPLocCode]]&amp;" "&amp;OutputData[[#This Row],[OPTypCode]]&amp;")"</f>
        <v xml:space="preserve"> – 1.375 inches (H )</v>
      </c>
      <c r="G212" t="s">
        <v>124</v>
      </c>
      <c r="H212" t="s">
        <v>255</v>
      </c>
    </row>
    <row r="213" spans="1:8" x14ac:dyDescent="0.45">
      <c r="A213" t="s">
        <v>85</v>
      </c>
      <c r="B213" t="s">
        <v>14</v>
      </c>
      <c r="C213" s="1" t="s">
        <v>209</v>
      </c>
      <c r="D213" s="1" t="s">
        <v>207</v>
      </c>
      <c r="E213" t="s">
        <v>787</v>
      </c>
      <c r="F213" t="str">
        <f>OutputData[[#This Row],[OPSzDesc]]&amp;" ("&amp;OutputData[[#This Row],[OPLocCode]]&amp;" "&amp;OutputData[[#This Row],[OPTypCode]]&amp;")"</f>
        <v xml:space="preserve"> – 1.125 inches (Z )</v>
      </c>
      <c r="G213" t="s">
        <v>27</v>
      </c>
      <c r="H213" t="s">
        <v>254</v>
      </c>
    </row>
    <row r="214" spans="1:8" x14ac:dyDescent="0.45">
      <c r="A214" t="s">
        <v>86</v>
      </c>
      <c r="B214" t="s">
        <v>14</v>
      </c>
      <c r="C214" s="1" t="s">
        <v>520</v>
      </c>
      <c r="D214" s="1" t="s">
        <v>208</v>
      </c>
      <c r="E214" t="s">
        <v>819</v>
      </c>
      <c r="F214" t="str">
        <f>OutputData[[#This Row],[OPSzDesc]]&amp;" ("&amp;OutputData[[#This Row],[OPLocCode]]&amp;" "&amp;OutputData[[#This Row],[OPTypCode]]&amp;")"</f>
        <v xml:space="preserve"> – 1.1875 inches (H )</v>
      </c>
      <c r="G214" t="s">
        <v>124</v>
      </c>
      <c r="H214" t="s">
        <v>255</v>
      </c>
    </row>
    <row r="215" spans="1:8" x14ac:dyDescent="0.45">
      <c r="A215" t="s">
        <v>86</v>
      </c>
      <c r="B215" t="s">
        <v>14</v>
      </c>
      <c r="C215" s="1" t="s">
        <v>520</v>
      </c>
      <c r="D215" s="1" t="s">
        <v>209</v>
      </c>
      <c r="E215" t="s">
        <v>788</v>
      </c>
      <c r="F215" t="str">
        <f>OutputData[[#This Row],[OPSzDesc]]&amp;" ("&amp;OutputData[[#This Row],[OPLocCode]]&amp;" "&amp;OutputData[[#This Row],[OPTypCode]]&amp;")"</f>
        <v xml:space="preserve"> – 1.25 inches (H )</v>
      </c>
      <c r="G215" t="s">
        <v>124</v>
      </c>
      <c r="H215" t="s">
        <v>255</v>
      </c>
    </row>
    <row r="216" spans="1:8" x14ac:dyDescent="0.45">
      <c r="A216" t="s">
        <v>86</v>
      </c>
      <c r="B216" t="s">
        <v>14</v>
      </c>
      <c r="C216" s="1" t="s">
        <v>520</v>
      </c>
      <c r="D216" s="1" t="s">
        <v>211</v>
      </c>
      <c r="E216" t="s">
        <v>789</v>
      </c>
      <c r="F216" t="str">
        <f>OutputData[[#This Row],[OPSzDesc]]&amp;" ("&amp;OutputData[[#This Row],[OPLocCode]]&amp;" "&amp;OutputData[[#This Row],[OPTypCode]]&amp;")"</f>
        <v xml:space="preserve"> – 1.4375 inches (H )</v>
      </c>
      <c r="G216" t="s">
        <v>124</v>
      </c>
      <c r="H216" t="s">
        <v>255</v>
      </c>
    </row>
    <row r="217" spans="1:8" x14ac:dyDescent="0.45">
      <c r="A217" t="s">
        <v>86</v>
      </c>
      <c r="B217" t="s">
        <v>14</v>
      </c>
      <c r="C217" s="1" t="s">
        <v>520</v>
      </c>
      <c r="D217" s="1" t="s">
        <v>214</v>
      </c>
      <c r="E217" t="s">
        <v>804</v>
      </c>
      <c r="F217" t="str">
        <f>OutputData[[#This Row],[OPSzDesc]]&amp;" ("&amp;OutputData[[#This Row],[OPLocCode]]&amp;" "&amp;OutputData[[#This Row],[OPTypCode]]&amp;")"</f>
        <v xml:space="preserve"> – 1.6875 inches (H )</v>
      </c>
      <c r="G217" t="s">
        <v>124</v>
      </c>
      <c r="H217" t="s">
        <v>255</v>
      </c>
    </row>
    <row r="218" spans="1:8" x14ac:dyDescent="0.45">
      <c r="A218" t="s">
        <v>86</v>
      </c>
      <c r="B218" t="s">
        <v>14</v>
      </c>
      <c r="C218" s="1" t="s">
        <v>520</v>
      </c>
      <c r="D218" s="1" t="s">
        <v>217</v>
      </c>
      <c r="E218" t="s">
        <v>792</v>
      </c>
      <c r="F218" t="str">
        <f>OutputData[[#This Row],[OPSzDesc]]&amp;" ("&amp;OutputData[[#This Row],[OPLocCode]]&amp;" "&amp;OutputData[[#This Row],[OPTypCode]]&amp;")"</f>
        <v xml:space="preserve"> – 1.9375 inches (H )</v>
      </c>
      <c r="G218" t="s">
        <v>124</v>
      </c>
      <c r="H218" t="s">
        <v>255</v>
      </c>
    </row>
    <row r="219" spans="1:8" x14ac:dyDescent="0.45">
      <c r="A219" t="s">
        <v>86</v>
      </c>
      <c r="B219" t="s">
        <v>14</v>
      </c>
      <c r="C219" s="1" t="s">
        <v>520</v>
      </c>
      <c r="D219" s="1" t="s">
        <v>222</v>
      </c>
      <c r="E219" t="s">
        <v>820</v>
      </c>
      <c r="F219" t="str">
        <f>OutputData[[#This Row],[OPSzDesc]]&amp;" ("&amp;OutputData[[#This Row],[OPLocCode]]&amp;" "&amp;OutputData[[#This Row],[OPTypCode]]&amp;")"</f>
        <v xml:space="preserve"> – 2 inches (H )</v>
      </c>
      <c r="G219" t="s">
        <v>124</v>
      </c>
      <c r="H219" t="s">
        <v>255</v>
      </c>
    </row>
    <row r="220" spans="1:8" x14ac:dyDescent="0.45">
      <c r="A220" t="s">
        <v>86</v>
      </c>
      <c r="B220" t="s">
        <v>14</v>
      </c>
      <c r="C220" s="1" t="s">
        <v>520</v>
      </c>
      <c r="D220" s="1" t="s">
        <v>209</v>
      </c>
      <c r="E220" t="s">
        <v>788</v>
      </c>
      <c r="F220" t="str">
        <f>OutputData[[#This Row],[OPSzDesc]]&amp;" ("&amp;OutputData[[#This Row],[OPLocCode]]&amp;" "&amp;OutputData[[#This Row],[OPTypCode]]&amp;")"</f>
        <v xml:space="preserve"> – 1.25 inches (Z )</v>
      </c>
      <c r="G220" t="s">
        <v>27</v>
      </c>
      <c r="H220" t="s">
        <v>254</v>
      </c>
    </row>
    <row r="221" spans="1:8" x14ac:dyDescent="0.45">
      <c r="A221" t="s">
        <v>87</v>
      </c>
      <c r="B221" t="s">
        <v>14</v>
      </c>
      <c r="C221" s="1" t="s">
        <v>216</v>
      </c>
      <c r="D221" s="1" t="s">
        <v>212</v>
      </c>
      <c r="E221" t="s">
        <v>794</v>
      </c>
      <c r="F221" t="str">
        <f>OutputData[[#This Row],[OPSzDesc]]&amp;" ("&amp;OutputData[[#This Row],[OPLocCode]]&amp;" "&amp;OutputData[[#This Row],[OPTypCode]]&amp;")"</f>
        <v xml:space="preserve"> – 1.5 inches (H )</v>
      </c>
      <c r="G221" t="s">
        <v>124</v>
      </c>
      <c r="H221" t="s">
        <v>255</v>
      </c>
    </row>
    <row r="222" spans="1:8" x14ac:dyDescent="0.45">
      <c r="A222" t="s">
        <v>87</v>
      </c>
      <c r="B222" t="s">
        <v>14</v>
      </c>
      <c r="C222" s="1" t="s">
        <v>216</v>
      </c>
      <c r="D222" s="1" t="s">
        <v>214</v>
      </c>
      <c r="E222" t="s">
        <v>804</v>
      </c>
      <c r="F222" t="str">
        <f>OutputData[[#This Row],[OPSzDesc]]&amp;" ("&amp;OutputData[[#This Row],[OPLocCode]]&amp;" "&amp;OutputData[[#This Row],[OPTypCode]]&amp;")"</f>
        <v xml:space="preserve"> – 1.6875 inches (H )</v>
      </c>
      <c r="G222" t="s">
        <v>124</v>
      </c>
      <c r="H222" t="s">
        <v>255</v>
      </c>
    </row>
    <row r="223" spans="1:8" x14ac:dyDescent="0.45">
      <c r="A223" t="s">
        <v>87</v>
      </c>
      <c r="B223" t="s">
        <v>14</v>
      </c>
      <c r="C223" s="1" t="s">
        <v>216</v>
      </c>
      <c r="D223" s="1" t="s">
        <v>217</v>
      </c>
      <c r="E223" t="s">
        <v>792</v>
      </c>
      <c r="F223" t="str">
        <f>OutputData[[#This Row],[OPSzDesc]]&amp;" ("&amp;OutputData[[#This Row],[OPLocCode]]&amp;" "&amp;OutputData[[#This Row],[OPTypCode]]&amp;")"</f>
        <v xml:space="preserve"> – 1.9375 inches (H )</v>
      </c>
      <c r="G223" t="s">
        <v>124</v>
      </c>
      <c r="H223" t="s">
        <v>255</v>
      </c>
    </row>
    <row r="224" spans="1:8" x14ac:dyDescent="0.45">
      <c r="A224" t="s">
        <v>87</v>
      </c>
      <c r="B224" t="s">
        <v>14</v>
      </c>
      <c r="C224" s="1" t="s">
        <v>216</v>
      </c>
      <c r="D224" s="1" t="s">
        <v>223</v>
      </c>
      <c r="E224" t="s">
        <v>796</v>
      </c>
      <c r="F224" t="str">
        <f>OutputData[[#This Row],[OPSzDesc]]&amp;" ("&amp;OutputData[[#This Row],[OPLocCode]]&amp;" "&amp;OutputData[[#This Row],[OPTypCode]]&amp;")"</f>
        <v xml:space="preserve"> – 2.1875 inches (H )</v>
      </c>
      <c r="G224" t="s">
        <v>124</v>
      </c>
      <c r="H224" t="s">
        <v>255</v>
      </c>
    </row>
    <row r="225" spans="1:8" x14ac:dyDescent="0.45">
      <c r="A225" t="s">
        <v>87</v>
      </c>
      <c r="B225" t="s">
        <v>14</v>
      </c>
      <c r="C225" s="1" t="s">
        <v>216</v>
      </c>
      <c r="D225" s="1" t="s">
        <v>225</v>
      </c>
      <c r="E225" t="s">
        <v>799</v>
      </c>
      <c r="F225" t="str">
        <f>OutputData[[#This Row],[OPSzDesc]]&amp;" ("&amp;OutputData[[#This Row],[OPLocCode]]&amp;" "&amp;OutputData[[#This Row],[OPTypCode]]&amp;")"</f>
        <v xml:space="preserve"> – 2.4375 inches (H )</v>
      </c>
      <c r="G225" t="s">
        <v>124</v>
      </c>
      <c r="H225" t="s">
        <v>255</v>
      </c>
    </row>
    <row r="226" spans="1:8" x14ac:dyDescent="0.45">
      <c r="A226" t="s">
        <v>87</v>
      </c>
      <c r="B226" t="s">
        <v>14</v>
      </c>
      <c r="C226" s="1" t="s">
        <v>216</v>
      </c>
      <c r="D226" s="1" t="s">
        <v>226</v>
      </c>
      <c r="E226" t="s">
        <v>821</v>
      </c>
      <c r="F226" t="str">
        <f>OutputData[[#This Row],[OPSzDesc]]&amp;" ("&amp;OutputData[[#This Row],[OPLocCode]]&amp;" "&amp;OutputData[[#This Row],[OPTypCode]]&amp;")"</f>
        <v xml:space="preserve"> – 2.5 inches (H )</v>
      </c>
      <c r="G226" t="s">
        <v>124</v>
      </c>
      <c r="H226" t="s">
        <v>255</v>
      </c>
    </row>
    <row r="227" spans="1:8" x14ac:dyDescent="0.45">
      <c r="A227" t="s">
        <v>87</v>
      </c>
      <c r="B227" t="s">
        <v>14</v>
      </c>
      <c r="C227" s="1" t="s">
        <v>216</v>
      </c>
      <c r="D227" s="1" t="s">
        <v>212</v>
      </c>
      <c r="E227" t="s">
        <v>794</v>
      </c>
      <c r="F227" t="str">
        <f>OutputData[[#This Row],[OPSzDesc]]&amp;" ("&amp;OutputData[[#This Row],[OPLocCode]]&amp;" "&amp;OutputData[[#This Row],[OPTypCode]]&amp;")"</f>
        <v xml:space="preserve"> – 1.5 inches (Z )</v>
      </c>
      <c r="G227" t="s">
        <v>27</v>
      </c>
      <c r="H227" t="s">
        <v>254</v>
      </c>
    </row>
    <row r="228" spans="1:8" x14ac:dyDescent="0.45">
      <c r="A228" t="s">
        <v>88</v>
      </c>
      <c r="B228" t="s">
        <v>14</v>
      </c>
      <c r="C228" s="1" t="s">
        <v>223</v>
      </c>
      <c r="D228" s="1" t="s">
        <v>214</v>
      </c>
      <c r="E228" t="s">
        <v>804</v>
      </c>
      <c r="F228" t="str">
        <f>OutputData[[#This Row],[OPSzDesc]]&amp;" ("&amp;OutputData[[#This Row],[OPLocCode]]&amp;" "&amp;OutputData[[#This Row],[OPTypCode]]&amp;")"</f>
        <v xml:space="preserve"> – 1.6875 inches (H )</v>
      </c>
      <c r="G228" t="s">
        <v>124</v>
      </c>
      <c r="H228" t="s">
        <v>255</v>
      </c>
    </row>
    <row r="229" spans="1:8" x14ac:dyDescent="0.45">
      <c r="A229" t="s">
        <v>88</v>
      </c>
      <c r="B229" t="s">
        <v>14</v>
      </c>
      <c r="C229" s="1" t="s">
        <v>223</v>
      </c>
      <c r="D229" s="1" t="s">
        <v>217</v>
      </c>
      <c r="E229" t="s">
        <v>792</v>
      </c>
      <c r="F229" t="str">
        <f>OutputData[[#This Row],[OPSzDesc]]&amp;" ("&amp;OutputData[[#This Row],[OPLocCode]]&amp;" "&amp;OutputData[[#This Row],[OPTypCode]]&amp;")"</f>
        <v xml:space="preserve"> – 1.9375 inches (H )</v>
      </c>
      <c r="G229" t="s">
        <v>124</v>
      </c>
      <c r="H229" t="s">
        <v>255</v>
      </c>
    </row>
    <row r="230" spans="1:8" x14ac:dyDescent="0.45">
      <c r="A230" t="s">
        <v>88</v>
      </c>
      <c r="B230" t="s">
        <v>14</v>
      </c>
      <c r="C230" s="1" t="s">
        <v>223</v>
      </c>
      <c r="D230" s="1" t="s">
        <v>223</v>
      </c>
      <c r="E230" t="s">
        <v>796</v>
      </c>
      <c r="F230" t="str">
        <f>OutputData[[#This Row],[OPSzDesc]]&amp;" ("&amp;OutputData[[#This Row],[OPLocCode]]&amp;" "&amp;OutputData[[#This Row],[OPTypCode]]&amp;")"</f>
        <v xml:space="preserve"> – 2.1875 inches (H )</v>
      </c>
      <c r="G230" t="s">
        <v>124</v>
      </c>
      <c r="H230" t="s">
        <v>255</v>
      </c>
    </row>
    <row r="231" spans="1:8" x14ac:dyDescent="0.45">
      <c r="A231" t="s">
        <v>88</v>
      </c>
      <c r="B231" t="s">
        <v>14</v>
      </c>
      <c r="C231" s="1" t="s">
        <v>223</v>
      </c>
      <c r="D231" s="1" t="s">
        <v>225</v>
      </c>
      <c r="E231" t="s">
        <v>799</v>
      </c>
      <c r="F231" t="str">
        <f>OutputData[[#This Row],[OPSzDesc]]&amp;" ("&amp;OutputData[[#This Row],[OPLocCode]]&amp;" "&amp;OutputData[[#This Row],[OPTypCode]]&amp;")"</f>
        <v xml:space="preserve"> – 2.4375 inches (H )</v>
      </c>
      <c r="G231" t="s">
        <v>124</v>
      </c>
      <c r="H231" t="s">
        <v>255</v>
      </c>
    </row>
    <row r="232" spans="1:8" x14ac:dyDescent="0.45">
      <c r="A232" t="s">
        <v>88</v>
      </c>
      <c r="B232" t="s">
        <v>14</v>
      </c>
      <c r="C232" s="1" t="s">
        <v>223</v>
      </c>
      <c r="D232" s="1" t="s">
        <v>226</v>
      </c>
      <c r="E232" t="s">
        <v>821</v>
      </c>
      <c r="F232" t="str">
        <f>OutputData[[#This Row],[OPSzDesc]]&amp;" ("&amp;OutputData[[#This Row],[OPLocCode]]&amp;" "&amp;OutputData[[#This Row],[OPTypCode]]&amp;")"</f>
        <v xml:space="preserve"> – 2.5 inches (H )</v>
      </c>
      <c r="G232" t="s">
        <v>124</v>
      </c>
      <c r="H232" t="s">
        <v>255</v>
      </c>
    </row>
    <row r="233" spans="1:8" x14ac:dyDescent="0.45">
      <c r="A233" t="s">
        <v>88</v>
      </c>
      <c r="B233" t="s">
        <v>14</v>
      </c>
      <c r="C233" s="1" t="s">
        <v>223</v>
      </c>
      <c r="D233" s="1" t="s">
        <v>227</v>
      </c>
      <c r="E233" t="s">
        <v>822</v>
      </c>
      <c r="F233" t="str">
        <f>OutputData[[#This Row],[OPSzDesc]]&amp;" ("&amp;OutputData[[#This Row],[OPLocCode]]&amp;" "&amp;OutputData[[#This Row],[OPTypCode]]&amp;")"</f>
        <v xml:space="preserve"> – 2.6875 inches (H )</v>
      </c>
      <c r="G233" t="s">
        <v>124</v>
      </c>
      <c r="H233" t="s">
        <v>255</v>
      </c>
    </row>
    <row r="234" spans="1:8" x14ac:dyDescent="0.45">
      <c r="A234" t="s">
        <v>88</v>
      </c>
      <c r="B234" t="s">
        <v>14</v>
      </c>
      <c r="C234" s="1" t="s">
        <v>223</v>
      </c>
      <c r="D234" s="1" t="s">
        <v>228</v>
      </c>
      <c r="E234" t="s">
        <v>823</v>
      </c>
      <c r="F234" t="str">
        <f>OutputData[[#This Row],[OPSzDesc]]&amp;" ("&amp;OutputData[[#This Row],[OPLocCode]]&amp;" "&amp;OutputData[[#This Row],[OPTypCode]]&amp;")"</f>
        <v xml:space="preserve"> – 2.75 inches (H )</v>
      </c>
      <c r="G234" t="s">
        <v>124</v>
      </c>
      <c r="H234" t="s">
        <v>255</v>
      </c>
    </row>
    <row r="235" spans="1:8" x14ac:dyDescent="0.45">
      <c r="A235" t="s">
        <v>88</v>
      </c>
      <c r="B235" t="s">
        <v>14</v>
      </c>
      <c r="C235" s="1" t="s">
        <v>223</v>
      </c>
      <c r="D235" s="1" t="s">
        <v>216</v>
      </c>
      <c r="E235" t="s">
        <v>791</v>
      </c>
      <c r="F235" t="str">
        <f>OutputData[[#This Row],[OPSzDesc]]&amp;" ("&amp;OutputData[[#This Row],[OPLocCode]]&amp;" "&amp;OutputData[[#This Row],[OPTypCode]]&amp;")"</f>
        <v xml:space="preserve"> – 1.875 inches (Z )</v>
      </c>
      <c r="G235" t="s">
        <v>27</v>
      </c>
      <c r="H235" t="s">
        <v>254</v>
      </c>
    </row>
    <row r="236" spans="1:8" x14ac:dyDescent="0.45">
      <c r="A236" t="s">
        <v>89</v>
      </c>
      <c r="B236" t="s">
        <v>14</v>
      </c>
      <c r="C236" s="1" t="s">
        <v>226</v>
      </c>
      <c r="D236" s="1" t="s">
        <v>223</v>
      </c>
      <c r="E236" t="s">
        <v>796</v>
      </c>
      <c r="F236" t="str">
        <f>OutputData[[#This Row],[OPSzDesc]]&amp;" ("&amp;OutputData[[#This Row],[OPLocCode]]&amp;" "&amp;OutputData[[#This Row],[OPTypCode]]&amp;")"</f>
        <v xml:space="preserve"> – 2.1875 inches (H )</v>
      </c>
      <c r="G236" t="s">
        <v>124</v>
      </c>
      <c r="H236" t="s">
        <v>255</v>
      </c>
    </row>
    <row r="237" spans="1:8" x14ac:dyDescent="0.45">
      <c r="A237" t="s">
        <v>89</v>
      </c>
      <c r="B237" t="s">
        <v>14</v>
      </c>
      <c r="C237" s="1" t="s">
        <v>226</v>
      </c>
      <c r="D237" s="1" t="s">
        <v>225</v>
      </c>
      <c r="E237" t="s">
        <v>799</v>
      </c>
      <c r="F237" t="str">
        <f>OutputData[[#This Row],[OPSzDesc]]&amp;" ("&amp;OutputData[[#This Row],[OPLocCode]]&amp;" "&amp;OutputData[[#This Row],[OPTypCode]]&amp;")"</f>
        <v xml:space="preserve"> – 2.4375 inches (H )</v>
      </c>
      <c r="G237" t="s">
        <v>124</v>
      </c>
      <c r="H237" t="s">
        <v>255</v>
      </c>
    </row>
    <row r="238" spans="1:8" x14ac:dyDescent="0.45">
      <c r="A238" t="s">
        <v>89</v>
      </c>
      <c r="B238" t="s">
        <v>14</v>
      </c>
      <c r="C238" s="1" t="s">
        <v>226</v>
      </c>
      <c r="D238" s="1" t="s">
        <v>227</v>
      </c>
      <c r="E238" t="s">
        <v>822</v>
      </c>
      <c r="F238" t="str">
        <f>OutputData[[#This Row],[OPSzDesc]]&amp;" ("&amp;OutputData[[#This Row],[OPLocCode]]&amp;" "&amp;OutputData[[#This Row],[OPTypCode]]&amp;")"</f>
        <v xml:space="preserve"> – 2.6875 inches (H )</v>
      </c>
      <c r="G238" t="s">
        <v>124</v>
      </c>
      <c r="H238" t="s">
        <v>255</v>
      </c>
    </row>
    <row r="239" spans="1:8" x14ac:dyDescent="0.45">
      <c r="A239" t="s">
        <v>89</v>
      </c>
      <c r="B239" t="s">
        <v>14</v>
      </c>
      <c r="C239" s="1" t="s">
        <v>226</v>
      </c>
      <c r="D239" s="1" t="s">
        <v>229</v>
      </c>
      <c r="E239" t="s">
        <v>800</v>
      </c>
      <c r="F239" t="str">
        <f>OutputData[[#This Row],[OPSzDesc]]&amp;" ("&amp;OutputData[[#This Row],[OPLocCode]]&amp;" "&amp;OutputData[[#This Row],[OPTypCode]]&amp;")"</f>
        <v xml:space="preserve"> – 2.9375 inches (H )</v>
      </c>
      <c r="G239" t="s">
        <v>124</v>
      </c>
      <c r="H239" t="s">
        <v>255</v>
      </c>
    </row>
    <row r="240" spans="1:8" x14ac:dyDescent="0.45">
      <c r="A240" t="s">
        <v>89</v>
      </c>
      <c r="B240" t="s">
        <v>14</v>
      </c>
      <c r="C240" s="1" t="s">
        <v>226</v>
      </c>
      <c r="D240" s="1" t="s">
        <v>224</v>
      </c>
      <c r="E240" t="s">
        <v>824</v>
      </c>
      <c r="F240" t="str">
        <f>OutputData[[#This Row],[OPSzDesc]]&amp;" ("&amp;OutputData[[#This Row],[OPLocCode]]&amp;" "&amp;OutputData[[#This Row],[OPTypCode]]&amp;")"</f>
        <v xml:space="preserve"> – 2.25 inches (Z )</v>
      </c>
      <c r="G240" t="s">
        <v>27</v>
      </c>
      <c r="H240" t="s">
        <v>254</v>
      </c>
    </row>
    <row r="241" spans="1:8" x14ac:dyDescent="0.45">
      <c r="A241" t="s">
        <v>90</v>
      </c>
      <c r="B241" t="s">
        <v>14</v>
      </c>
      <c r="C241" s="1" t="s">
        <v>521</v>
      </c>
      <c r="D241" s="1" t="s">
        <v>228</v>
      </c>
      <c r="E241" t="s">
        <v>823</v>
      </c>
      <c r="F241" t="str">
        <f>OutputData[[#This Row],[OPSzDesc]]&amp;" ("&amp;OutputData[[#This Row],[OPLocCode]]&amp;" "&amp;OutputData[[#This Row],[OPTypCode]]&amp;")"</f>
        <v xml:space="preserve"> – 2.75 inches (H )</v>
      </c>
      <c r="G241" t="s">
        <v>124</v>
      </c>
      <c r="H241" t="s">
        <v>255</v>
      </c>
    </row>
    <row r="242" spans="1:8" x14ac:dyDescent="0.45">
      <c r="A242" t="s">
        <v>90</v>
      </c>
      <c r="B242" t="s">
        <v>14</v>
      </c>
      <c r="C242" s="1" t="s">
        <v>521</v>
      </c>
      <c r="D242" s="1" t="s">
        <v>233</v>
      </c>
      <c r="E242" t="s">
        <v>825</v>
      </c>
      <c r="F242" t="str">
        <f>OutputData[[#This Row],[OPSzDesc]]&amp;" ("&amp;OutputData[[#This Row],[OPLocCode]]&amp;" "&amp;OutputData[[#This Row],[OPTypCode]]&amp;")"</f>
        <v xml:space="preserve"> – 3.1875 inches (H )</v>
      </c>
      <c r="G242" t="s">
        <v>124</v>
      </c>
      <c r="H242" t="s">
        <v>255</v>
      </c>
    </row>
    <row r="243" spans="1:8" x14ac:dyDescent="0.45">
      <c r="A243" t="s">
        <v>90</v>
      </c>
      <c r="B243" t="s">
        <v>14</v>
      </c>
      <c r="C243" s="1" t="s">
        <v>521</v>
      </c>
      <c r="D243" s="1" t="s">
        <v>236</v>
      </c>
      <c r="E243" t="s">
        <v>826</v>
      </c>
      <c r="F243" t="str">
        <f>OutputData[[#This Row],[OPSzDesc]]&amp;" ("&amp;OutputData[[#This Row],[OPLocCode]]&amp;" "&amp;OutputData[[#This Row],[OPTypCode]]&amp;")"</f>
        <v xml:space="preserve"> – 3.4375 inches (H )</v>
      </c>
      <c r="G243" t="s">
        <v>124</v>
      </c>
      <c r="H243" t="s">
        <v>255</v>
      </c>
    </row>
    <row r="244" spans="1:8" x14ac:dyDescent="0.45">
      <c r="A244" t="s">
        <v>90</v>
      </c>
      <c r="B244" t="s">
        <v>14</v>
      </c>
      <c r="C244" s="1" t="s">
        <v>521</v>
      </c>
      <c r="D244" s="1" t="s">
        <v>228</v>
      </c>
      <c r="E244" t="s">
        <v>823</v>
      </c>
      <c r="F244" t="str">
        <f>OutputData[[#This Row],[OPSzDesc]]&amp;" ("&amp;OutputData[[#This Row],[OPLocCode]]&amp;" "&amp;OutputData[[#This Row],[OPTypCode]]&amp;")"</f>
        <v xml:space="preserve"> – 2.75 inches (Z )</v>
      </c>
      <c r="G244" t="s">
        <v>27</v>
      </c>
      <c r="H244" t="s">
        <v>254</v>
      </c>
    </row>
    <row r="245" spans="1:8" x14ac:dyDescent="0.45">
      <c r="A245" t="s">
        <v>91</v>
      </c>
      <c r="B245" t="s">
        <v>14</v>
      </c>
      <c r="C245" s="1" t="s">
        <v>522</v>
      </c>
      <c r="D245" s="1" t="s">
        <v>229</v>
      </c>
      <c r="E245" t="s">
        <v>800</v>
      </c>
      <c r="F245" t="str">
        <f>OutputData[[#This Row],[OPSzDesc]]&amp;" ("&amp;OutputData[[#This Row],[OPLocCode]]&amp;" "&amp;OutputData[[#This Row],[OPTypCode]]&amp;")"</f>
        <v xml:space="preserve"> – 2.9375 inches (H )</v>
      </c>
      <c r="G245" t="s">
        <v>124</v>
      </c>
      <c r="H245" t="s">
        <v>255</v>
      </c>
    </row>
    <row r="246" spans="1:8" x14ac:dyDescent="0.45">
      <c r="A246" t="s">
        <v>91</v>
      </c>
      <c r="B246" t="s">
        <v>14</v>
      </c>
      <c r="C246" s="1" t="s">
        <v>522</v>
      </c>
      <c r="D246" s="1" t="s">
        <v>236</v>
      </c>
      <c r="E246" t="s">
        <v>826</v>
      </c>
      <c r="F246" t="str">
        <f>OutputData[[#This Row],[OPSzDesc]]&amp;" ("&amp;OutputData[[#This Row],[OPLocCode]]&amp;" "&amp;OutputData[[#This Row],[OPTypCode]]&amp;")"</f>
        <v xml:space="preserve"> – 3.4375 inches (H )</v>
      </c>
      <c r="G246" t="s">
        <v>124</v>
      </c>
      <c r="H246" t="s">
        <v>255</v>
      </c>
    </row>
    <row r="247" spans="1:8" x14ac:dyDescent="0.45">
      <c r="A247" t="s">
        <v>91</v>
      </c>
      <c r="B247" t="s">
        <v>14</v>
      </c>
      <c r="C247" s="1" t="s">
        <v>522</v>
      </c>
      <c r="D247" s="1" t="s">
        <v>238</v>
      </c>
      <c r="E247" t="s">
        <v>827</v>
      </c>
      <c r="F247" t="str">
        <f>OutputData[[#This Row],[OPSzDesc]]&amp;" ("&amp;OutputData[[#This Row],[OPLocCode]]&amp;" "&amp;OutputData[[#This Row],[OPTypCode]]&amp;")"</f>
        <v xml:space="preserve"> – 3.9375 inches (H )</v>
      </c>
      <c r="G247" t="s">
        <v>124</v>
      </c>
      <c r="H247" t="s">
        <v>255</v>
      </c>
    </row>
    <row r="248" spans="1:8" x14ac:dyDescent="0.45">
      <c r="A248" t="s">
        <v>91</v>
      </c>
      <c r="B248" t="s">
        <v>14</v>
      </c>
      <c r="C248" s="1" t="s">
        <v>522</v>
      </c>
      <c r="D248" s="1" t="s">
        <v>234</v>
      </c>
      <c r="E248" t="s">
        <v>828</v>
      </c>
      <c r="F248" t="str">
        <f>OutputData[[#This Row],[OPSzDesc]]&amp;" ("&amp;OutputData[[#This Row],[OPLocCode]]&amp;" "&amp;OutputData[[#This Row],[OPTypCode]]&amp;")"</f>
        <v xml:space="preserve"> – 3.25 inches (Z )</v>
      </c>
      <c r="G248" t="s">
        <v>27</v>
      </c>
      <c r="H248" t="s">
        <v>254</v>
      </c>
    </row>
    <row r="249" spans="1:8" x14ac:dyDescent="0.45">
      <c r="A249" t="s">
        <v>92</v>
      </c>
      <c r="B249" t="s">
        <v>14</v>
      </c>
      <c r="C249" s="1" t="s">
        <v>523</v>
      </c>
      <c r="D249" s="1" t="s">
        <v>238</v>
      </c>
      <c r="E249" t="s">
        <v>827</v>
      </c>
      <c r="F249" t="str">
        <f>OutputData[[#This Row],[OPSzDesc]]&amp;" ("&amp;OutputData[[#This Row],[OPLocCode]]&amp;" "&amp;OutputData[[#This Row],[OPTypCode]]&amp;")"</f>
        <v xml:space="preserve"> – 3.9375 inches (H )</v>
      </c>
      <c r="G249" t="s">
        <v>124</v>
      </c>
      <c r="H249" t="s">
        <v>255</v>
      </c>
    </row>
    <row r="250" spans="1:8" x14ac:dyDescent="0.45">
      <c r="A250" t="s">
        <v>92</v>
      </c>
      <c r="B250" t="s">
        <v>14</v>
      </c>
      <c r="C250" s="1" t="s">
        <v>523</v>
      </c>
      <c r="D250" s="1" t="s">
        <v>244</v>
      </c>
      <c r="E250" t="s">
        <v>829</v>
      </c>
      <c r="F250" t="str">
        <f>OutputData[[#This Row],[OPSzDesc]]&amp;" ("&amp;OutputData[[#This Row],[OPLocCode]]&amp;" "&amp;OutputData[[#This Row],[OPTypCode]]&amp;")"</f>
        <v xml:space="preserve"> – 4.4375 inches (H )</v>
      </c>
      <c r="G250" t="s">
        <v>124</v>
      </c>
      <c r="H250" t="s">
        <v>255</v>
      </c>
    </row>
    <row r="251" spans="1:8" x14ac:dyDescent="0.45">
      <c r="A251" t="s">
        <v>92</v>
      </c>
      <c r="B251" t="s">
        <v>14</v>
      </c>
      <c r="C251" s="1" t="s">
        <v>523</v>
      </c>
      <c r="D251" s="1" t="s">
        <v>235</v>
      </c>
      <c r="E251" t="s">
        <v>830</v>
      </c>
      <c r="F251" t="str">
        <f>OutputData[[#This Row],[OPSzDesc]]&amp;" ("&amp;OutputData[[#This Row],[OPLocCode]]&amp;" "&amp;OutputData[[#This Row],[OPTypCode]]&amp;")"</f>
        <v xml:space="preserve"> – 3.375 inches (Z )</v>
      </c>
      <c r="G251" t="s">
        <v>27</v>
      </c>
      <c r="H251" t="s">
        <v>254</v>
      </c>
    </row>
    <row r="252" spans="1:8" x14ac:dyDescent="0.45">
      <c r="A252" t="s">
        <v>93</v>
      </c>
      <c r="B252" t="s">
        <v>14</v>
      </c>
      <c r="C252" s="1" t="s">
        <v>524</v>
      </c>
      <c r="D252" s="1" t="s">
        <v>238</v>
      </c>
      <c r="E252" t="s">
        <v>827</v>
      </c>
      <c r="F252" t="str">
        <f>OutputData[[#This Row],[OPSzDesc]]&amp;" ("&amp;OutputData[[#This Row],[OPLocCode]]&amp;" "&amp;OutputData[[#This Row],[OPTypCode]]&amp;")"</f>
        <v xml:space="preserve"> – 3.9375 inches (H )</v>
      </c>
      <c r="G252" t="s">
        <v>124</v>
      </c>
      <c r="H252" t="s">
        <v>255</v>
      </c>
    </row>
    <row r="253" spans="1:8" x14ac:dyDescent="0.45">
      <c r="A253" t="s">
        <v>93</v>
      </c>
      <c r="B253" t="s">
        <v>14</v>
      </c>
      <c r="C253" s="1" t="s">
        <v>524</v>
      </c>
      <c r="D253" s="1" t="s">
        <v>244</v>
      </c>
      <c r="E253" t="s">
        <v>829</v>
      </c>
      <c r="F253" t="str">
        <f>OutputData[[#This Row],[OPSzDesc]]&amp;" ("&amp;OutputData[[#This Row],[OPLocCode]]&amp;" "&amp;OutputData[[#This Row],[OPTypCode]]&amp;")"</f>
        <v xml:space="preserve"> – 4.4375 inches (H )</v>
      </c>
      <c r="G253" t="s">
        <v>124</v>
      </c>
      <c r="H253" t="s">
        <v>255</v>
      </c>
    </row>
    <row r="254" spans="1:8" x14ac:dyDescent="0.45">
      <c r="A254" t="s">
        <v>93</v>
      </c>
      <c r="B254" t="s">
        <v>14</v>
      </c>
      <c r="C254" s="1" t="s">
        <v>524</v>
      </c>
      <c r="D254" s="1" t="s">
        <v>237</v>
      </c>
      <c r="E254" t="s">
        <v>831</v>
      </c>
      <c r="F254" t="str">
        <f>OutputData[[#This Row],[OPSzDesc]]&amp;" ("&amp;OutputData[[#This Row],[OPLocCode]]&amp;" "&amp;OutputData[[#This Row],[OPTypCode]]&amp;")"</f>
        <v xml:space="preserve"> – 3.5 inches (Z )</v>
      </c>
      <c r="G254" t="s">
        <v>27</v>
      </c>
      <c r="H254" t="s">
        <v>254</v>
      </c>
    </row>
    <row r="255" spans="1:8" x14ac:dyDescent="0.45">
      <c r="A255" t="s">
        <v>94</v>
      </c>
      <c r="B255" t="s">
        <v>14</v>
      </c>
      <c r="C255" s="1" t="s">
        <v>531</v>
      </c>
      <c r="D255" s="1" t="s">
        <v>249</v>
      </c>
      <c r="E255" t="s">
        <v>832</v>
      </c>
      <c r="F255" t="str">
        <f>OutputData[[#This Row],[OPSzDesc]]&amp;" ("&amp;OutputData[[#This Row],[OPLocCode]]&amp;" "&amp;OutputData[[#This Row],[OPTypCode]]&amp;")"</f>
        <v xml:space="preserve"> – 5.9375 inches (H )</v>
      </c>
      <c r="G255" t="s">
        <v>124</v>
      </c>
      <c r="H255" t="s">
        <v>255</v>
      </c>
    </row>
    <row r="256" spans="1:8" x14ac:dyDescent="0.45">
      <c r="A256" t="s">
        <v>94</v>
      </c>
      <c r="B256" t="s">
        <v>14</v>
      </c>
      <c r="C256" s="1" t="s">
        <v>531</v>
      </c>
      <c r="D256" s="1" t="s">
        <v>243</v>
      </c>
      <c r="E256" t="s">
        <v>833</v>
      </c>
      <c r="F256" t="str">
        <f>OutputData[[#This Row],[OPSzDesc]]&amp;" ("&amp;OutputData[[#This Row],[OPLocCode]]&amp;" "&amp;OutputData[[#This Row],[OPTypCode]]&amp;")"</f>
        <v xml:space="preserve"> – 4 inches (Z )</v>
      </c>
      <c r="G256" t="s">
        <v>27</v>
      </c>
      <c r="H256" t="s">
        <v>254</v>
      </c>
    </row>
    <row r="257" spans="1:10" x14ac:dyDescent="0.45">
      <c r="A257" t="s">
        <v>95</v>
      </c>
      <c r="B257" t="s">
        <v>14</v>
      </c>
      <c r="C257" s="1" t="s">
        <v>518</v>
      </c>
      <c r="D257" s="1">
        <v>127</v>
      </c>
      <c r="E257" t="s">
        <v>834</v>
      </c>
      <c r="F257" t="str">
        <f>OutputData[[#This Row],[OPSzDesc]]&amp;" ("&amp;OutputData[[#This Row],[OPLocCode]]&amp;" "&amp;OutputData[[#This Row],[OPTypCode]]&amp;")"</f>
        <v xml:space="preserve"> – 7.9375 inches (H )</v>
      </c>
      <c r="G257" t="s">
        <v>124</v>
      </c>
      <c r="H257" t="s">
        <v>255</v>
      </c>
    </row>
    <row r="258" spans="1:10" x14ac:dyDescent="0.45">
      <c r="A258" t="s">
        <v>95</v>
      </c>
      <c r="B258" t="s">
        <v>14</v>
      </c>
      <c r="C258" s="1" t="s">
        <v>518</v>
      </c>
      <c r="D258" s="1" t="s">
        <v>248</v>
      </c>
      <c r="E258" t="s">
        <v>835</v>
      </c>
      <c r="F258" t="str">
        <f>OutputData[[#This Row],[OPSzDesc]]&amp;" ("&amp;OutputData[[#This Row],[OPLocCode]]&amp;" "&amp;OutputData[[#This Row],[OPTypCode]]&amp;")"</f>
        <v xml:space="preserve"> – 5.5 inches (Z )</v>
      </c>
      <c r="G258" t="s">
        <v>27</v>
      </c>
      <c r="H258" t="s">
        <v>254</v>
      </c>
    </row>
    <row r="259" spans="1:10" x14ac:dyDescent="0.45">
      <c r="A259" t="s">
        <v>105</v>
      </c>
      <c r="B259" t="s">
        <v>34</v>
      </c>
      <c r="C259" s="1" t="s">
        <v>526</v>
      </c>
      <c r="D259" s="1" t="s">
        <v>218</v>
      </c>
      <c r="E259" t="s">
        <v>811</v>
      </c>
      <c r="F259" t="str">
        <f>OutputData[[#This Row],[OPSzDesc]]&amp;" ("&amp;OutputData[[#This Row],[OPLocCode]]&amp;" "&amp;OutputData[[#This Row],[OPTypCode]]&amp;")"</f>
        <v xml:space="preserve"> – 13 mm (HH K)</v>
      </c>
      <c r="G259" t="s">
        <v>142</v>
      </c>
      <c r="H259" t="s">
        <v>143</v>
      </c>
      <c r="I259" t="s">
        <v>30</v>
      </c>
      <c r="J259" t="s">
        <v>31</v>
      </c>
    </row>
    <row r="260" spans="1:10" x14ac:dyDescent="0.45">
      <c r="A260" t="s">
        <v>105</v>
      </c>
      <c r="B260" t="s">
        <v>34</v>
      </c>
      <c r="C260" s="1" t="s">
        <v>526</v>
      </c>
      <c r="D260" s="1" t="s">
        <v>218</v>
      </c>
      <c r="E260" t="s">
        <v>811</v>
      </c>
      <c r="F260" t="str">
        <f>OutputData[[#This Row],[OPSzDesc]]&amp;" ("&amp;OutputData[[#This Row],[OPLocCode]]&amp;" "&amp;OutputData[[#This Row],[OPTypCode]]&amp;")"</f>
        <v xml:space="preserve"> – 13 mm (Z1 K)</v>
      </c>
      <c r="G260" t="s">
        <v>29</v>
      </c>
      <c r="H260" t="s">
        <v>138</v>
      </c>
      <c r="I260" t="s">
        <v>30</v>
      </c>
      <c r="J260" t="s">
        <v>31</v>
      </c>
    </row>
    <row r="261" spans="1:10" x14ac:dyDescent="0.45">
      <c r="A261" t="s">
        <v>105</v>
      </c>
      <c r="B261" t="s">
        <v>34</v>
      </c>
      <c r="C261" s="1" t="s">
        <v>526</v>
      </c>
      <c r="D261" s="1" t="s">
        <v>218</v>
      </c>
      <c r="E261" t="s">
        <v>811</v>
      </c>
      <c r="F261" t="str">
        <f>OutputData[[#This Row],[OPSzDesc]]&amp;" ("&amp;OutputData[[#This Row],[OPLocCode]]&amp;" "&amp;OutputData[[#This Row],[OPTypCode]]&amp;")"</f>
        <v xml:space="preserve"> – 13 mm (Z1 S)</v>
      </c>
      <c r="G261" t="s">
        <v>29</v>
      </c>
      <c r="H261" t="s">
        <v>138</v>
      </c>
      <c r="I261" t="s">
        <v>25</v>
      </c>
      <c r="J261" t="s">
        <v>144</v>
      </c>
    </row>
    <row r="262" spans="1:10" x14ac:dyDescent="0.45">
      <c r="A262" t="s">
        <v>105</v>
      </c>
      <c r="B262" t="s">
        <v>34</v>
      </c>
      <c r="C262" s="1" t="s">
        <v>526</v>
      </c>
      <c r="D262" s="1" t="s">
        <v>218</v>
      </c>
      <c r="E262" t="s">
        <v>811</v>
      </c>
      <c r="F262" t="str">
        <f>OutputData[[#This Row],[OPSzDesc]]&amp;" ("&amp;OutputData[[#This Row],[OPLocCode]]&amp;" "&amp;OutputData[[#This Row],[OPTypCode]]&amp;")"</f>
        <v xml:space="preserve"> – 13 mm (Z2 K)</v>
      </c>
      <c r="G262" t="s">
        <v>137</v>
      </c>
      <c r="H262" t="s">
        <v>139</v>
      </c>
      <c r="I262" t="s">
        <v>30</v>
      </c>
      <c r="J262" t="s">
        <v>31</v>
      </c>
    </row>
    <row r="263" spans="1:10" x14ac:dyDescent="0.45">
      <c r="A263" t="s">
        <v>105</v>
      </c>
      <c r="B263" t="s">
        <v>34</v>
      </c>
      <c r="C263" s="1" t="s">
        <v>526</v>
      </c>
      <c r="D263" s="1" t="s">
        <v>218</v>
      </c>
      <c r="E263" t="s">
        <v>811</v>
      </c>
      <c r="F263" t="str">
        <f>OutputData[[#This Row],[OPSzDesc]]&amp;" ("&amp;OutputData[[#This Row],[OPLocCode]]&amp;" "&amp;OutputData[[#This Row],[OPTypCode]]&amp;")"</f>
        <v xml:space="preserve"> – 13 mm (Z2 S)</v>
      </c>
      <c r="G263" t="s">
        <v>137</v>
      </c>
      <c r="H263" t="s">
        <v>139</v>
      </c>
      <c r="I263" t="s">
        <v>25</v>
      </c>
      <c r="J263" t="s">
        <v>144</v>
      </c>
    </row>
    <row r="264" spans="1:10" x14ac:dyDescent="0.45">
      <c r="A264" t="s">
        <v>105</v>
      </c>
      <c r="B264" t="s">
        <v>34</v>
      </c>
      <c r="C264" s="1" t="s">
        <v>526</v>
      </c>
      <c r="D264" s="1" t="s">
        <v>218</v>
      </c>
      <c r="E264" t="s">
        <v>811</v>
      </c>
      <c r="F264" t="str">
        <f>OutputData[[#This Row],[OPSzDesc]]&amp;" ("&amp;OutputData[[#This Row],[OPLocCode]]&amp;" "&amp;OutputData[[#This Row],[OPTypCode]]&amp;")"</f>
        <v xml:space="preserve"> – 13 mm (ZZ K)</v>
      </c>
      <c r="G264" t="s">
        <v>140</v>
      </c>
      <c r="H264" t="s">
        <v>141</v>
      </c>
      <c r="I264" t="s">
        <v>30</v>
      </c>
      <c r="J264" t="s">
        <v>31</v>
      </c>
    </row>
    <row r="265" spans="1:10" x14ac:dyDescent="0.45">
      <c r="A265" t="s">
        <v>105</v>
      </c>
      <c r="B265" t="s">
        <v>34</v>
      </c>
      <c r="C265" s="1" t="s">
        <v>526</v>
      </c>
      <c r="D265" s="1" t="s">
        <v>218</v>
      </c>
      <c r="E265" t="s">
        <v>811</v>
      </c>
      <c r="F265" t="str">
        <f>OutputData[[#This Row],[OPSzDesc]]&amp;" ("&amp;OutputData[[#This Row],[OPLocCode]]&amp;" "&amp;OutputData[[#This Row],[OPTypCode]]&amp;")"</f>
        <v xml:space="preserve"> – 13 mm (ZZ S)</v>
      </c>
      <c r="G265" t="s">
        <v>140</v>
      </c>
      <c r="H265" t="s">
        <v>141</v>
      </c>
      <c r="I265" t="s">
        <v>25</v>
      </c>
      <c r="J265" t="s">
        <v>144</v>
      </c>
    </row>
    <row r="266" spans="1:10" x14ac:dyDescent="0.45">
      <c r="A266" t="s">
        <v>106</v>
      </c>
      <c r="B266" t="s">
        <v>34</v>
      </c>
      <c r="C266" s="1" t="s">
        <v>527</v>
      </c>
      <c r="D266" s="1" t="s">
        <v>219</v>
      </c>
      <c r="E266" t="s">
        <v>812</v>
      </c>
      <c r="F266" t="str">
        <f>OutputData[[#This Row],[OPSzDesc]]&amp;" ("&amp;OutputData[[#This Row],[OPLocCode]]&amp;" "&amp;OutputData[[#This Row],[OPTypCode]]&amp;")"</f>
        <v xml:space="preserve"> – 14 mm (HH K)</v>
      </c>
      <c r="G266" t="s">
        <v>142</v>
      </c>
      <c r="H266" t="s">
        <v>143</v>
      </c>
      <c r="I266" t="s">
        <v>30</v>
      </c>
      <c r="J266" t="s">
        <v>31</v>
      </c>
    </row>
    <row r="267" spans="1:10" x14ac:dyDescent="0.45">
      <c r="A267" t="s">
        <v>106</v>
      </c>
      <c r="B267" t="s">
        <v>34</v>
      </c>
      <c r="C267" s="1" t="s">
        <v>527</v>
      </c>
      <c r="D267" s="1" t="s">
        <v>220</v>
      </c>
      <c r="E267" t="s">
        <v>808</v>
      </c>
      <c r="F267" t="str">
        <f>OutputData[[#This Row],[OPSzDesc]]&amp;" ("&amp;OutputData[[#This Row],[OPLocCode]]&amp;" "&amp;OutputData[[#This Row],[OPTypCode]]&amp;")"</f>
        <v xml:space="preserve"> – 16 mm (Z1 K)</v>
      </c>
      <c r="G267" t="s">
        <v>29</v>
      </c>
      <c r="H267" t="s">
        <v>138</v>
      </c>
      <c r="I267" t="s">
        <v>30</v>
      </c>
      <c r="J267" t="s">
        <v>31</v>
      </c>
    </row>
    <row r="268" spans="1:10" x14ac:dyDescent="0.45">
      <c r="A268" t="s">
        <v>106</v>
      </c>
      <c r="B268" t="s">
        <v>34</v>
      </c>
      <c r="C268" s="1" t="s">
        <v>527</v>
      </c>
      <c r="D268" s="1" t="s">
        <v>220</v>
      </c>
      <c r="E268" t="s">
        <v>808</v>
      </c>
      <c r="F268" t="str">
        <f>OutputData[[#This Row],[OPSzDesc]]&amp;" ("&amp;OutputData[[#This Row],[OPLocCode]]&amp;" "&amp;OutputData[[#This Row],[OPTypCode]]&amp;")"</f>
        <v xml:space="preserve"> – 16 mm (Z1 S)</v>
      </c>
      <c r="G268" t="s">
        <v>29</v>
      </c>
      <c r="H268" t="s">
        <v>138</v>
      </c>
      <c r="I268" t="s">
        <v>25</v>
      </c>
      <c r="J268" t="s">
        <v>144</v>
      </c>
    </row>
    <row r="269" spans="1:10" x14ac:dyDescent="0.45">
      <c r="A269" t="s">
        <v>106</v>
      </c>
      <c r="B269" t="s">
        <v>34</v>
      </c>
      <c r="C269" s="1" t="s">
        <v>527</v>
      </c>
      <c r="D269" s="1" t="s">
        <v>220</v>
      </c>
      <c r="E269" t="s">
        <v>808</v>
      </c>
      <c r="F269" t="str">
        <f>OutputData[[#This Row],[OPSzDesc]]&amp;" ("&amp;OutputData[[#This Row],[OPLocCode]]&amp;" "&amp;OutputData[[#This Row],[OPTypCode]]&amp;")"</f>
        <v xml:space="preserve"> – 16 mm (Z2 K)</v>
      </c>
      <c r="G269" t="s">
        <v>137</v>
      </c>
      <c r="H269" t="s">
        <v>139</v>
      </c>
      <c r="I269" t="s">
        <v>30</v>
      </c>
      <c r="J269" t="s">
        <v>31</v>
      </c>
    </row>
    <row r="270" spans="1:10" x14ac:dyDescent="0.45">
      <c r="A270" t="s">
        <v>106</v>
      </c>
      <c r="B270" t="s">
        <v>34</v>
      </c>
      <c r="C270" s="1" t="s">
        <v>527</v>
      </c>
      <c r="D270" s="1" t="s">
        <v>220</v>
      </c>
      <c r="E270" t="s">
        <v>808</v>
      </c>
      <c r="F270" t="str">
        <f>OutputData[[#This Row],[OPSzDesc]]&amp;" ("&amp;OutputData[[#This Row],[OPLocCode]]&amp;" "&amp;OutputData[[#This Row],[OPTypCode]]&amp;")"</f>
        <v xml:space="preserve"> – 16 mm (Z2 S)</v>
      </c>
      <c r="G270" t="s">
        <v>137</v>
      </c>
      <c r="H270" t="s">
        <v>139</v>
      </c>
      <c r="I270" t="s">
        <v>25</v>
      </c>
      <c r="J270" t="s">
        <v>144</v>
      </c>
    </row>
    <row r="271" spans="1:10" x14ac:dyDescent="0.45">
      <c r="A271" t="s">
        <v>106</v>
      </c>
      <c r="B271" t="s">
        <v>34</v>
      </c>
      <c r="C271" s="1" t="s">
        <v>527</v>
      </c>
      <c r="D271" s="1" t="s">
        <v>220</v>
      </c>
      <c r="E271" t="s">
        <v>808</v>
      </c>
      <c r="F271" t="str">
        <f>OutputData[[#This Row],[OPSzDesc]]&amp;" ("&amp;OutputData[[#This Row],[OPLocCode]]&amp;" "&amp;OutputData[[#This Row],[OPTypCode]]&amp;")"</f>
        <v xml:space="preserve"> – 16 mm (ZZ K)</v>
      </c>
      <c r="G271" t="s">
        <v>140</v>
      </c>
      <c r="H271" t="s">
        <v>141</v>
      </c>
      <c r="I271" t="s">
        <v>30</v>
      </c>
      <c r="J271" t="s">
        <v>31</v>
      </c>
    </row>
    <row r="272" spans="1:10" x14ac:dyDescent="0.45">
      <c r="A272" t="s">
        <v>106</v>
      </c>
      <c r="B272" t="s">
        <v>34</v>
      </c>
      <c r="C272" s="1" t="s">
        <v>527</v>
      </c>
      <c r="D272" s="1" t="s">
        <v>220</v>
      </c>
      <c r="E272" t="s">
        <v>808</v>
      </c>
      <c r="F272" t="str">
        <f>OutputData[[#This Row],[OPSzDesc]]&amp;" ("&amp;OutputData[[#This Row],[OPLocCode]]&amp;" "&amp;OutputData[[#This Row],[OPTypCode]]&amp;")"</f>
        <v xml:space="preserve"> – 16 mm (ZZ S)</v>
      </c>
      <c r="G272" t="s">
        <v>140</v>
      </c>
      <c r="H272" t="s">
        <v>141</v>
      </c>
      <c r="I272" t="s">
        <v>25</v>
      </c>
      <c r="J272" t="s">
        <v>144</v>
      </c>
    </row>
    <row r="273" spans="1:10" x14ac:dyDescent="0.45">
      <c r="A273" t="s">
        <v>107</v>
      </c>
      <c r="B273" t="s">
        <v>34</v>
      </c>
      <c r="C273" s="1" t="s">
        <v>530</v>
      </c>
      <c r="D273" s="1" t="s">
        <v>221</v>
      </c>
      <c r="E273" t="s">
        <v>813</v>
      </c>
      <c r="F273" t="str">
        <f>OutputData[[#This Row],[OPSzDesc]]&amp;" ("&amp;OutputData[[#This Row],[OPLocCode]]&amp;" "&amp;OutputData[[#This Row],[OPTypCode]]&amp;")"</f>
        <v xml:space="preserve"> – 18 mm (HH K)</v>
      </c>
      <c r="G273" t="s">
        <v>142</v>
      </c>
      <c r="H273" t="s">
        <v>143</v>
      </c>
      <c r="I273" t="s">
        <v>30</v>
      </c>
      <c r="J273" t="s">
        <v>31</v>
      </c>
    </row>
    <row r="274" spans="1:10" x14ac:dyDescent="0.45">
      <c r="A274" t="s">
        <v>107</v>
      </c>
      <c r="B274" t="s">
        <v>34</v>
      </c>
      <c r="C274" s="1" t="s">
        <v>530</v>
      </c>
      <c r="D274" s="1" t="s">
        <v>221</v>
      </c>
      <c r="E274" t="s">
        <v>813</v>
      </c>
      <c r="F274" t="str">
        <f>OutputData[[#This Row],[OPSzDesc]]&amp;" ("&amp;OutputData[[#This Row],[OPLocCode]]&amp;" "&amp;OutputData[[#This Row],[OPTypCode]]&amp;")"</f>
        <v xml:space="preserve"> – 18 mm (Z1 K)</v>
      </c>
      <c r="G274" t="s">
        <v>29</v>
      </c>
      <c r="H274" t="s">
        <v>138</v>
      </c>
      <c r="I274" t="s">
        <v>30</v>
      </c>
      <c r="J274" t="s">
        <v>31</v>
      </c>
    </row>
    <row r="275" spans="1:10" x14ac:dyDescent="0.45">
      <c r="A275" t="s">
        <v>107</v>
      </c>
      <c r="B275" t="s">
        <v>34</v>
      </c>
      <c r="C275" s="1" t="s">
        <v>530</v>
      </c>
      <c r="D275" s="1" t="s">
        <v>221</v>
      </c>
      <c r="E275" t="s">
        <v>813</v>
      </c>
      <c r="F275" t="str">
        <f>OutputData[[#This Row],[OPSzDesc]]&amp;" ("&amp;OutputData[[#This Row],[OPLocCode]]&amp;" "&amp;OutputData[[#This Row],[OPTypCode]]&amp;")"</f>
        <v xml:space="preserve"> – 18 mm (Z1 S)</v>
      </c>
      <c r="G275" t="s">
        <v>29</v>
      </c>
      <c r="H275" t="s">
        <v>138</v>
      </c>
      <c r="I275" t="s">
        <v>25</v>
      </c>
      <c r="J275" t="s">
        <v>144</v>
      </c>
    </row>
    <row r="276" spans="1:10" x14ac:dyDescent="0.45">
      <c r="A276" t="s">
        <v>107</v>
      </c>
      <c r="B276" t="s">
        <v>34</v>
      </c>
      <c r="C276" s="1" t="s">
        <v>530</v>
      </c>
      <c r="D276" s="1" t="s">
        <v>221</v>
      </c>
      <c r="E276" t="s">
        <v>813</v>
      </c>
      <c r="F276" t="str">
        <f>OutputData[[#This Row],[OPSzDesc]]&amp;" ("&amp;OutputData[[#This Row],[OPLocCode]]&amp;" "&amp;OutputData[[#This Row],[OPTypCode]]&amp;")"</f>
        <v xml:space="preserve"> – 18 mm (Z2 K)</v>
      </c>
      <c r="G276" t="s">
        <v>137</v>
      </c>
      <c r="H276" t="s">
        <v>139</v>
      </c>
      <c r="I276" t="s">
        <v>30</v>
      </c>
      <c r="J276" t="s">
        <v>31</v>
      </c>
    </row>
    <row r="277" spans="1:10" x14ac:dyDescent="0.45">
      <c r="A277" t="s">
        <v>107</v>
      </c>
      <c r="B277" t="s">
        <v>34</v>
      </c>
      <c r="C277" s="1" t="s">
        <v>530</v>
      </c>
      <c r="D277" s="1" t="s">
        <v>221</v>
      </c>
      <c r="E277" t="s">
        <v>813</v>
      </c>
      <c r="F277" t="str">
        <f>OutputData[[#This Row],[OPSzDesc]]&amp;" ("&amp;OutputData[[#This Row],[OPLocCode]]&amp;" "&amp;OutputData[[#This Row],[OPTypCode]]&amp;")"</f>
        <v xml:space="preserve"> – 18 mm (Z2 S)</v>
      </c>
      <c r="G277" t="s">
        <v>137</v>
      </c>
      <c r="H277" t="s">
        <v>139</v>
      </c>
      <c r="I277" t="s">
        <v>25</v>
      </c>
      <c r="J277" t="s">
        <v>144</v>
      </c>
    </row>
    <row r="278" spans="1:10" x14ac:dyDescent="0.45">
      <c r="A278" t="s">
        <v>107</v>
      </c>
      <c r="B278" t="s">
        <v>34</v>
      </c>
      <c r="C278" s="1" t="s">
        <v>530</v>
      </c>
      <c r="D278" s="1" t="s">
        <v>221</v>
      </c>
      <c r="E278" t="s">
        <v>813</v>
      </c>
      <c r="F278" t="str">
        <f>OutputData[[#This Row],[OPSzDesc]]&amp;" ("&amp;OutputData[[#This Row],[OPLocCode]]&amp;" "&amp;OutputData[[#This Row],[OPTypCode]]&amp;")"</f>
        <v xml:space="preserve"> – 18 mm (ZZ K)</v>
      </c>
      <c r="G278" t="s">
        <v>140</v>
      </c>
      <c r="H278" t="s">
        <v>141</v>
      </c>
      <c r="I278" t="s">
        <v>30</v>
      </c>
      <c r="J278" t="s">
        <v>31</v>
      </c>
    </row>
    <row r="279" spans="1:10" x14ac:dyDescent="0.45">
      <c r="A279" t="s">
        <v>107</v>
      </c>
      <c r="B279" t="s">
        <v>34</v>
      </c>
      <c r="C279" s="1" t="s">
        <v>530</v>
      </c>
      <c r="D279" s="1" t="s">
        <v>221</v>
      </c>
      <c r="E279" t="s">
        <v>813</v>
      </c>
      <c r="F279" t="str">
        <f>OutputData[[#This Row],[OPSzDesc]]&amp;" ("&amp;OutputData[[#This Row],[OPLocCode]]&amp;" "&amp;OutputData[[#This Row],[OPTypCode]]&amp;")"</f>
        <v xml:space="preserve"> – 18 mm (ZZ S)</v>
      </c>
      <c r="G279" t="s">
        <v>140</v>
      </c>
      <c r="H279" t="s">
        <v>141</v>
      </c>
      <c r="I279" t="s">
        <v>25</v>
      </c>
      <c r="J279" t="s">
        <v>144</v>
      </c>
    </row>
    <row r="280" spans="1:10" x14ac:dyDescent="0.45">
      <c r="A280" t="s">
        <v>108</v>
      </c>
      <c r="B280" t="s">
        <v>34</v>
      </c>
      <c r="C280" s="1" t="s">
        <v>532</v>
      </c>
      <c r="D280" s="1" t="s">
        <v>231</v>
      </c>
      <c r="E280" t="s">
        <v>809</v>
      </c>
      <c r="F280" t="str">
        <f>OutputData[[#This Row],[OPSzDesc]]&amp;" ("&amp;OutputData[[#This Row],[OPLocCode]]&amp;" "&amp;OutputData[[#This Row],[OPTypCode]]&amp;")"</f>
        <v xml:space="preserve"> – 22 mm (HH K)</v>
      </c>
      <c r="G280" t="s">
        <v>142</v>
      </c>
      <c r="H280" t="s">
        <v>143</v>
      </c>
      <c r="I280" t="s">
        <v>30</v>
      </c>
      <c r="J280" t="s">
        <v>31</v>
      </c>
    </row>
    <row r="281" spans="1:10" x14ac:dyDescent="0.45">
      <c r="A281" t="s">
        <v>108</v>
      </c>
      <c r="B281" t="s">
        <v>34</v>
      </c>
      <c r="C281" s="1" t="s">
        <v>532</v>
      </c>
      <c r="D281" s="1" t="s">
        <v>231</v>
      </c>
      <c r="E281" t="s">
        <v>809</v>
      </c>
      <c r="F281" t="str">
        <f>OutputData[[#This Row],[OPSzDesc]]&amp;" ("&amp;OutputData[[#This Row],[OPLocCode]]&amp;" "&amp;OutputData[[#This Row],[OPTypCode]]&amp;")"</f>
        <v xml:space="preserve"> – 22 mm (Z1 K)</v>
      </c>
      <c r="G281" t="s">
        <v>29</v>
      </c>
      <c r="H281" t="s">
        <v>138</v>
      </c>
      <c r="I281" t="s">
        <v>30</v>
      </c>
      <c r="J281" t="s">
        <v>31</v>
      </c>
    </row>
    <row r="282" spans="1:10" x14ac:dyDescent="0.45">
      <c r="A282" t="s">
        <v>108</v>
      </c>
      <c r="B282" t="s">
        <v>34</v>
      </c>
      <c r="C282" s="1" t="s">
        <v>532</v>
      </c>
      <c r="D282" s="1" t="s">
        <v>231</v>
      </c>
      <c r="E282" t="s">
        <v>809</v>
      </c>
      <c r="F282" t="str">
        <f>OutputData[[#This Row],[OPSzDesc]]&amp;" ("&amp;OutputData[[#This Row],[OPLocCode]]&amp;" "&amp;OutputData[[#This Row],[OPTypCode]]&amp;")"</f>
        <v xml:space="preserve"> – 22 mm (Z1 S)</v>
      </c>
      <c r="G282" t="s">
        <v>29</v>
      </c>
      <c r="H282" t="s">
        <v>138</v>
      </c>
      <c r="I282" t="s">
        <v>25</v>
      </c>
      <c r="J282" t="s">
        <v>144</v>
      </c>
    </row>
    <row r="283" spans="1:10" x14ac:dyDescent="0.45">
      <c r="A283" t="s">
        <v>108</v>
      </c>
      <c r="B283" t="s">
        <v>34</v>
      </c>
      <c r="C283" s="1" t="s">
        <v>532</v>
      </c>
      <c r="D283" s="1" t="s">
        <v>231</v>
      </c>
      <c r="E283" t="s">
        <v>809</v>
      </c>
      <c r="F283" t="str">
        <f>OutputData[[#This Row],[OPSzDesc]]&amp;" ("&amp;OutputData[[#This Row],[OPLocCode]]&amp;" "&amp;OutputData[[#This Row],[OPTypCode]]&amp;")"</f>
        <v xml:space="preserve"> – 22 mm (Z2 K)</v>
      </c>
      <c r="G283" t="s">
        <v>137</v>
      </c>
      <c r="H283" t="s">
        <v>139</v>
      </c>
      <c r="I283" t="s">
        <v>30</v>
      </c>
      <c r="J283" t="s">
        <v>31</v>
      </c>
    </row>
    <row r="284" spans="1:10" x14ac:dyDescent="0.45">
      <c r="A284" t="s">
        <v>108</v>
      </c>
      <c r="B284" t="s">
        <v>34</v>
      </c>
      <c r="C284" s="1" t="s">
        <v>532</v>
      </c>
      <c r="D284" s="1" t="s">
        <v>231</v>
      </c>
      <c r="E284" t="s">
        <v>809</v>
      </c>
      <c r="F284" t="str">
        <f>OutputData[[#This Row],[OPSzDesc]]&amp;" ("&amp;OutputData[[#This Row],[OPLocCode]]&amp;" "&amp;OutputData[[#This Row],[OPTypCode]]&amp;")"</f>
        <v xml:space="preserve"> – 22 mm (Z2 S)</v>
      </c>
      <c r="G284" t="s">
        <v>137</v>
      </c>
      <c r="H284" t="s">
        <v>139</v>
      </c>
      <c r="I284" t="s">
        <v>25</v>
      </c>
      <c r="J284" t="s">
        <v>144</v>
      </c>
    </row>
    <row r="285" spans="1:10" x14ac:dyDescent="0.45">
      <c r="A285" t="s">
        <v>108</v>
      </c>
      <c r="B285" t="s">
        <v>34</v>
      </c>
      <c r="C285" s="1" t="s">
        <v>532</v>
      </c>
      <c r="D285" s="1" t="s">
        <v>231</v>
      </c>
      <c r="E285" t="s">
        <v>809</v>
      </c>
      <c r="F285" t="str">
        <f>OutputData[[#This Row],[OPSzDesc]]&amp;" ("&amp;OutputData[[#This Row],[OPLocCode]]&amp;" "&amp;OutputData[[#This Row],[OPTypCode]]&amp;")"</f>
        <v xml:space="preserve"> – 22 mm (ZZ K)</v>
      </c>
      <c r="G285" t="s">
        <v>140</v>
      </c>
      <c r="H285" t="s">
        <v>141</v>
      </c>
      <c r="I285" t="s">
        <v>30</v>
      </c>
      <c r="J285" t="s">
        <v>31</v>
      </c>
    </row>
    <row r="286" spans="1:10" x14ac:dyDescent="0.45">
      <c r="A286" t="s">
        <v>108</v>
      </c>
      <c r="B286" t="s">
        <v>34</v>
      </c>
      <c r="C286" s="1" t="s">
        <v>532</v>
      </c>
      <c r="D286" s="1" t="s">
        <v>231</v>
      </c>
      <c r="E286" t="s">
        <v>809</v>
      </c>
      <c r="F286" t="str">
        <f>OutputData[[#This Row],[OPSzDesc]]&amp;" ("&amp;OutputData[[#This Row],[OPLocCode]]&amp;" "&amp;OutputData[[#This Row],[OPTypCode]]&amp;")"</f>
        <v xml:space="preserve"> – 22 mm (ZZ S)</v>
      </c>
      <c r="G286" t="s">
        <v>140</v>
      </c>
      <c r="H286" t="s">
        <v>141</v>
      </c>
      <c r="I286" t="s">
        <v>25</v>
      </c>
      <c r="J286" t="s">
        <v>144</v>
      </c>
    </row>
    <row r="287" spans="1:10" x14ac:dyDescent="0.45">
      <c r="A287" t="s">
        <v>109</v>
      </c>
      <c r="B287" t="s">
        <v>34</v>
      </c>
      <c r="C287" s="1" t="s">
        <v>533</v>
      </c>
      <c r="D287" s="1" t="s">
        <v>240</v>
      </c>
      <c r="E287" t="s">
        <v>814</v>
      </c>
      <c r="F287" t="str">
        <f>OutputData[[#This Row],[OPSzDesc]]&amp;" ("&amp;OutputData[[#This Row],[OPLocCode]]&amp;" "&amp;OutputData[[#This Row],[OPTypCode]]&amp;")"</f>
        <v xml:space="preserve"> – 32 mm (HH K)</v>
      </c>
      <c r="G287" t="s">
        <v>142</v>
      </c>
      <c r="H287" t="s">
        <v>143</v>
      </c>
      <c r="I287" t="s">
        <v>30</v>
      </c>
      <c r="J287" t="s">
        <v>31</v>
      </c>
    </row>
    <row r="288" spans="1:10" x14ac:dyDescent="0.45">
      <c r="A288" t="s">
        <v>109</v>
      </c>
      <c r="B288" t="s">
        <v>34</v>
      </c>
      <c r="C288" s="1" t="s">
        <v>533</v>
      </c>
      <c r="D288" s="1" t="s">
        <v>240</v>
      </c>
      <c r="E288" t="s">
        <v>814</v>
      </c>
      <c r="F288" t="str">
        <f>OutputData[[#This Row],[OPSzDesc]]&amp;" ("&amp;OutputData[[#This Row],[OPLocCode]]&amp;" "&amp;OutputData[[#This Row],[OPTypCode]]&amp;")"</f>
        <v xml:space="preserve"> – 32 mm (Z1 K)</v>
      </c>
      <c r="G288" t="s">
        <v>29</v>
      </c>
      <c r="H288" t="s">
        <v>138</v>
      </c>
      <c r="I288" t="s">
        <v>30</v>
      </c>
      <c r="J288" t="s">
        <v>31</v>
      </c>
    </row>
    <row r="289" spans="1:10" x14ac:dyDescent="0.45">
      <c r="A289" t="s">
        <v>109</v>
      </c>
      <c r="B289" t="s">
        <v>34</v>
      </c>
      <c r="C289" s="1" t="s">
        <v>533</v>
      </c>
      <c r="D289" s="1" t="s">
        <v>240</v>
      </c>
      <c r="E289" t="s">
        <v>814</v>
      </c>
      <c r="F289" t="str">
        <f>OutputData[[#This Row],[OPSzDesc]]&amp;" ("&amp;OutputData[[#This Row],[OPLocCode]]&amp;" "&amp;OutputData[[#This Row],[OPTypCode]]&amp;")"</f>
        <v xml:space="preserve"> – 32 mm (Z1 S)</v>
      </c>
      <c r="G289" t="s">
        <v>29</v>
      </c>
      <c r="H289" t="s">
        <v>138</v>
      </c>
      <c r="I289" t="s">
        <v>25</v>
      </c>
      <c r="J289" t="s">
        <v>144</v>
      </c>
    </row>
    <row r="290" spans="1:10" x14ac:dyDescent="0.45">
      <c r="A290" t="s">
        <v>109</v>
      </c>
      <c r="B290" t="s">
        <v>34</v>
      </c>
      <c r="C290" s="1" t="s">
        <v>533</v>
      </c>
      <c r="D290" s="1" t="s">
        <v>240</v>
      </c>
      <c r="E290" t="s">
        <v>814</v>
      </c>
      <c r="F290" t="str">
        <f>OutputData[[#This Row],[OPSzDesc]]&amp;" ("&amp;OutputData[[#This Row],[OPLocCode]]&amp;" "&amp;OutputData[[#This Row],[OPTypCode]]&amp;")"</f>
        <v xml:space="preserve"> – 32 mm (Z2 K)</v>
      </c>
      <c r="G290" t="s">
        <v>137</v>
      </c>
      <c r="H290" t="s">
        <v>139</v>
      </c>
      <c r="I290" t="s">
        <v>30</v>
      </c>
      <c r="J290" t="s">
        <v>31</v>
      </c>
    </row>
    <row r="291" spans="1:10" x14ac:dyDescent="0.45">
      <c r="A291" t="s">
        <v>109</v>
      </c>
      <c r="B291" t="s">
        <v>34</v>
      </c>
      <c r="C291" s="1" t="s">
        <v>533</v>
      </c>
      <c r="D291" s="1" t="s">
        <v>240</v>
      </c>
      <c r="E291" t="s">
        <v>814</v>
      </c>
      <c r="F291" t="str">
        <f>OutputData[[#This Row],[OPSzDesc]]&amp;" ("&amp;OutputData[[#This Row],[OPLocCode]]&amp;" "&amp;OutputData[[#This Row],[OPTypCode]]&amp;")"</f>
        <v xml:space="preserve"> – 32 mm (Z2 S)</v>
      </c>
      <c r="G291" t="s">
        <v>137</v>
      </c>
      <c r="H291" t="s">
        <v>139</v>
      </c>
      <c r="I291" t="s">
        <v>25</v>
      </c>
      <c r="J291" t="s">
        <v>144</v>
      </c>
    </row>
    <row r="292" spans="1:10" x14ac:dyDescent="0.45">
      <c r="A292" t="s">
        <v>109</v>
      </c>
      <c r="B292" t="s">
        <v>34</v>
      </c>
      <c r="C292" s="1" t="s">
        <v>533</v>
      </c>
      <c r="D292" s="1" t="s">
        <v>240</v>
      </c>
      <c r="E292" t="s">
        <v>814</v>
      </c>
      <c r="F292" t="str">
        <f>OutputData[[#This Row],[OPSzDesc]]&amp;" ("&amp;OutputData[[#This Row],[OPLocCode]]&amp;" "&amp;OutputData[[#This Row],[OPTypCode]]&amp;")"</f>
        <v xml:space="preserve"> – 32 mm (ZZ K)</v>
      </c>
      <c r="G292" t="s">
        <v>140</v>
      </c>
      <c r="H292" t="s">
        <v>141</v>
      </c>
      <c r="I292" t="s">
        <v>30</v>
      </c>
      <c r="J292" t="s">
        <v>31</v>
      </c>
    </row>
    <row r="293" spans="1:10" x14ac:dyDescent="0.45">
      <c r="A293" t="s">
        <v>109</v>
      </c>
      <c r="B293" t="s">
        <v>34</v>
      </c>
      <c r="C293" s="1" t="s">
        <v>533</v>
      </c>
      <c r="D293" s="1" t="s">
        <v>240</v>
      </c>
      <c r="E293" t="s">
        <v>814</v>
      </c>
      <c r="F293" t="str">
        <f>OutputData[[#This Row],[OPSzDesc]]&amp;" ("&amp;OutputData[[#This Row],[OPLocCode]]&amp;" "&amp;OutputData[[#This Row],[OPTypCode]]&amp;")"</f>
        <v xml:space="preserve"> – 32 mm (ZZ S)</v>
      </c>
      <c r="G293" t="s">
        <v>140</v>
      </c>
      <c r="H293" t="s">
        <v>141</v>
      </c>
      <c r="I293" t="s">
        <v>25</v>
      </c>
      <c r="J293" t="s">
        <v>144</v>
      </c>
    </row>
    <row r="294" spans="1:10" x14ac:dyDescent="0.45">
      <c r="A294" t="s">
        <v>110</v>
      </c>
      <c r="B294" t="s">
        <v>34</v>
      </c>
      <c r="C294" s="1" t="s">
        <v>534</v>
      </c>
      <c r="D294" s="1" t="s">
        <v>245</v>
      </c>
      <c r="E294" t="s">
        <v>815</v>
      </c>
      <c r="F294" t="str">
        <f>OutputData[[#This Row],[OPSzDesc]]&amp;" ("&amp;OutputData[[#This Row],[OPLocCode]]&amp;" "&amp;OutputData[[#This Row],[OPTypCode]]&amp;")"</f>
        <v xml:space="preserve"> – 40 mm (HH K)</v>
      </c>
      <c r="G294" t="s">
        <v>142</v>
      </c>
      <c r="H294" t="s">
        <v>143</v>
      </c>
      <c r="I294" t="s">
        <v>30</v>
      </c>
      <c r="J294" t="s">
        <v>31</v>
      </c>
    </row>
    <row r="295" spans="1:10" x14ac:dyDescent="0.45">
      <c r="A295" t="s">
        <v>110</v>
      </c>
      <c r="B295" t="s">
        <v>34</v>
      </c>
      <c r="C295" s="1" t="s">
        <v>534</v>
      </c>
      <c r="D295" s="1" t="s">
        <v>245</v>
      </c>
      <c r="E295" t="s">
        <v>815</v>
      </c>
      <c r="F295" t="str">
        <f>OutputData[[#This Row],[OPSzDesc]]&amp;" ("&amp;OutputData[[#This Row],[OPLocCode]]&amp;" "&amp;OutputData[[#This Row],[OPTypCode]]&amp;")"</f>
        <v xml:space="preserve"> – 40 mm (Z1 K)</v>
      </c>
      <c r="G295" t="s">
        <v>29</v>
      </c>
      <c r="H295" t="s">
        <v>138</v>
      </c>
      <c r="I295" t="s">
        <v>30</v>
      </c>
      <c r="J295" t="s">
        <v>31</v>
      </c>
    </row>
    <row r="296" spans="1:10" x14ac:dyDescent="0.45">
      <c r="A296" t="s">
        <v>110</v>
      </c>
      <c r="B296" t="s">
        <v>34</v>
      </c>
      <c r="C296" s="1" t="s">
        <v>534</v>
      </c>
      <c r="D296" s="1" t="s">
        <v>245</v>
      </c>
      <c r="E296" t="s">
        <v>815</v>
      </c>
      <c r="F296" t="str">
        <f>OutputData[[#This Row],[OPSzDesc]]&amp;" ("&amp;OutputData[[#This Row],[OPLocCode]]&amp;" "&amp;OutputData[[#This Row],[OPTypCode]]&amp;")"</f>
        <v xml:space="preserve"> – 40 mm (Z1 S)</v>
      </c>
      <c r="G296" t="s">
        <v>29</v>
      </c>
      <c r="H296" t="s">
        <v>138</v>
      </c>
      <c r="I296" t="s">
        <v>25</v>
      </c>
      <c r="J296" t="s">
        <v>144</v>
      </c>
    </row>
    <row r="297" spans="1:10" x14ac:dyDescent="0.45">
      <c r="A297" t="s">
        <v>110</v>
      </c>
      <c r="B297" t="s">
        <v>34</v>
      </c>
      <c r="C297" s="1" t="s">
        <v>534</v>
      </c>
      <c r="D297" s="1" t="s">
        <v>245</v>
      </c>
      <c r="E297" t="s">
        <v>815</v>
      </c>
      <c r="F297" t="str">
        <f>OutputData[[#This Row],[OPSzDesc]]&amp;" ("&amp;OutputData[[#This Row],[OPLocCode]]&amp;" "&amp;OutputData[[#This Row],[OPTypCode]]&amp;")"</f>
        <v xml:space="preserve"> – 40 mm (Z2 K)</v>
      </c>
      <c r="G297" t="s">
        <v>137</v>
      </c>
      <c r="H297" t="s">
        <v>139</v>
      </c>
      <c r="I297" t="s">
        <v>30</v>
      </c>
      <c r="J297" t="s">
        <v>31</v>
      </c>
    </row>
    <row r="298" spans="1:10" x14ac:dyDescent="0.45">
      <c r="A298" t="s">
        <v>110</v>
      </c>
      <c r="B298" t="s">
        <v>34</v>
      </c>
      <c r="C298" s="1" t="s">
        <v>534</v>
      </c>
      <c r="D298" s="1" t="s">
        <v>245</v>
      </c>
      <c r="E298" t="s">
        <v>815</v>
      </c>
      <c r="F298" t="str">
        <f>OutputData[[#This Row],[OPSzDesc]]&amp;" ("&amp;OutputData[[#This Row],[OPLocCode]]&amp;" "&amp;OutputData[[#This Row],[OPTypCode]]&amp;")"</f>
        <v xml:space="preserve"> – 40 mm (Z2 S)</v>
      </c>
      <c r="G298" t="s">
        <v>137</v>
      </c>
      <c r="H298" t="s">
        <v>139</v>
      </c>
      <c r="I298" t="s">
        <v>25</v>
      </c>
      <c r="J298" t="s">
        <v>144</v>
      </c>
    </row>
    <row r="299" spans="1:10" x14ac:dyDescent="0.45">
      <c r="A299" t="s">
        <v>110</v>
      </c>
      <c r="B299" t="s">
        <v>34</v>
      </c>
      <c r="C299" s="1" t="s">
        <v>534</v>
      </c>
      <c r="D299" s="1" t="s">
        <v>245</v>
      </c>
      <c r="E299" t="s">
        <v>815</v>
      </c>
      <c r="F299" t="str">
        <f>OutputData[[#This Row],[OPSzDesc]]&amp;" ("&amp;OutputData[[#This Row],[OPLocCode]]&amp;" "&amp;OutputData[[#This Row],[OPTypCode]]&amp;")"</f>
        <v xml:space="preserve"> – 40 mm (ZZ K)</v>
      </c>
      <c r="G299" t="s">
        <v>140</v>
      </c>
      <c r="H299" t="s">
        <v>141</v>
      </c>
      <c r="I299" t="s">
        <v>30</v>
      </c>
      <c r="J299" t="s">
        <v>31</v>
      </c>
    </row>
    <row r="300" spans="1:10" x14ac:dyDescent="0.45">
      <c r="A300" t="s">
        <v>110</v>
      </c>
      <c r="B300" t="s">
        <v>34</v>
      </c>
      <c r="C300" s="1" t="s">
        <v>534</v>
      </c>
      <c r="D300" s="1" t="s">
        <v>245</v>
      </c>
      <c r="E300" t="s">
        <v>815</v>
      </c>
      <c r="F300" t="str">
        <f>OutputData[[#This Row],[OPSzDesc]]&amp;" ("&amp;OutputData[[#This Row],[OPLocCode]]&amp;" "&amp;OutputData[[#This Row],[OPTypCode]]&amp;")"</f>
        <v xml:space="preserve"> – 40 mm (ZZ S)</v>
      </c>
      <c r="G300" t="s">
        <v>140</v>
      </c>
      <c r="H300" t="s">
        <v>141</v>
      </c>
      <c r="I300" t="s">
        <v>25</v>
      </c>
      <c r="J300" t="s">
        <v>144</v>
      </c>
    </row>
    <row r="301" spans="1:10" x14ac:dyDescent="0.45">
      <c r="A301" t="s">
        <v>111</v>
      </c>
      <c r="B301" t="s">
        <v>34</v>
      </c>
      <c r="C301" s="1" t="s">
        <v>535</v>
      </c>
      <c r="D301" s="1" t="s">
        <v>250</v>
      </c>
      <c r="E301" t="s">
        <v>793</v>
      </c>
      <c r="F301" t="str">
        <f>OutputData[[#This Row],[OPSzDesc]]&amp;" ("&amp;OutputData[[#This Row],[OPLocCode]]&amp;" "&amp;OutputData[[#This Row],[OPTypCode]]&amp;")"</f>
        <v xml:space="preserve"> – 50 mm (HH K)</v>
      </c>
      <c r="G301" t="s">
        <v>142</v>
      </c>
      <c r="H301" t="s">
        <v>143</v>
      </c>
      <c r="I301" t="s">
        <v>30</v>
      </c>
      <c r="J301" t="s">
        <v>31</v>
      </c>
    </row>
    <row r="302" spans="1:10" x14ac:dyDescent="0.45">
      <c r="A302" t="s">
        <v>111</v>
      </c>
      <c r="B302" t="s">
        <v>34</v>
      </c>
      <c r="C302" s="1" t="s">
        <v>535</v>
      </c>
      <c r="D302" s="1" t="s">
        <v>250</v>
      </c>
      <c r="E302" t="s">
        <v>793</v>
      </c>
      <c r="F302" t="str">
        <f>OutputData[[#This Row],[OPSzDesc]]&amp;" ("&amp;OutputData[[#This Row],[OPLocCode]]&amp;" "&amp;OutputData[[#This Row],[OPTypCode]]&amp;")"</f>
        <v xml:space="preserve"> – 50 mm (Z1 K)</v>
      </c>
      <c r="G302" t="s">
        <v>29</v>
      </c>
      <c r="H302" t="s">
        <v>138</v>
      </c>
      <c r="I302" t="s">
        <v>30</v>
      </c>
      <c r="J302" t="s">
        <v>31</v>
      </c>
    </row>
    <row r="303" spans="1:10" x14ac:dyDescent="0.45">
      <c r="A303" t="s">
        <v>111</v>
      </c>
      <c r="B303" t="s">
        <v>34</v>
      </c>
      <c r="C303" s="1" t="s">
        <v>535</v>
      </c>
      <c r="D303" s="1" t="s">
        <v>250</v>
      </c>
      <c r="E303" t="s">
        <v>793</v>
      </c>
      <c r="F303" t="str">
        <f>OutputData[[#This Row],[OPSzDesc]]&amp;" ("&amp;OutputData[[#This Row],[OPLocCode]]&amp;" "&amp;OutputData[[#This Row],[OPTypCode]]&amp;")"</f>
        <v xml:space="preserve"> – 50 mm (Z1 S)</v>
      </c>
      <c r="G303" t="s">
        <v>29</v>
      </c>
      <c r="H303" t="s">
        <v>138</v>
      </c>
      <c r="I303" t="s">
        <v>25</v>
      </c>
      <c r="J303" t="s">
        <v>144</v>
      </c>
    </row>
    <row r="304" spans="1:10" x14ac:dyDescent="0.45">
      <c r="A304" t="s">
        <v>111</v>
      </c>
      <c r="B304" t="s">
        <v>34</v>
      </c>
      <c r="C304" s="1" t="s">
        <v>535</v>
      </c>
      <c r="D304" s="1" t="s">
        <v>250</v>
      </c>
      <c r="E304" t="s">
        <v>793</v>
      </c>
      <c r="F304" t="str">
        <f>OutputData[[#This Row],[OPSzDesc]]&amp;" ("&amp;OutputData[[#This Row],[OPLocCode]]&amp;" "&amp;OutputData[[#This Row],[OPTypCode]]&amp;")"</f>
        <v xml:space="preserve"> – 50 mm (Z2 K)</v>
      </c>
      <c r="G304" t="s">
        <v>137</v>
      </c>
      <c r="H304" t="s">
        <v>139</v>
      </c>
      <c r="I304" t="s">
        <v>30</v>
      </c>
      <c r="J304" t="s">
        <v>31</v>
      </c>
    </row>
    <row r="305" spans="1:10" x14ac:dyDescent="0.45">
      <c r="A305" t="s">
        <v>111</v>
      </c>
      <c r="B305" t="s">
        <v>34</v>
      </c>
      <c r="C305" s="1" t="s">
        <v>535</v>
      </c>
      <c r="D305" s="1" t="s">
        <v>250</v>
      </c>
      <c r="E305" t="s">
        <v>793</v>
      </c>
      <c r="F305" t="str">
        <f>OutputData[[#This Row],[OPSzDesc]]&amp;" ("&amp;OutputData[[#This Row],[OPLocCode]]&amp;" "&amp;OutputData[[#This Row],[OPTypCode]]&amp;")"</f>
        <v xml:space="preserve"> – 50 mm (Z2 S)</v>
      </c>
      <c r="G305" t="s">
        <v>137</v>
      </c>
      <c r="H305" t="s">
        <v>139</v>
      </c>
      <c r="I305" t="s">
        <v>25</v>
      </c>
      <c r="J305" t="s">
        <v>144</v>
      </c>
    </row>
    <row r="306" spans="1:10" x14ac:dyDescent="0.45">
      <c r="A306" t="s">
        <v>111</v>
      </c>
      <c r="B306" t="s">
        <v>34</v>
      </c>
      <c r="C306" s="1" t="s">
        <v>535</v>
      </c>
      <c r="D306" s="1" t="s">
        <v>250</v>
      </c>
      <c r="E306" t="s">
        <v>793</v>
      </c>
      <c r="F306" t="str">
        <f>OutputData[[#This Row],[OPSzDesc]]&amp;" ("&amp;OutputData[[#This Row],[OPLocCode]]&amp;" "&amp;OutputData[[#This Row],[OPTypCode]]&amp;")"</f>
        <v xml:space="preserve"> – 50 mm (ZZ K)</v>
      </c>
      <c r="G306" t="s">
        <v>140</v>
      </c>
      <c r="H306" t="s">
        <v>141</v>
      </c>
      <c r="I306" t="s">
        <v>30</v>
      </c>
      <c r="J306" t="s">
        <v>31</v>
      </c>
    </row>
    <row r="307" spans="1:10" x14ac:dyDescent="0.45">
      <c r="A307" t="s">
        <v>111</v>
      </c>
      <c r="B307" t="s">
        <v>34</v>
      </c>
      <c r="C307" s="1" t="s">
        <v>535</v>
      </c>
      <c r="D307" s="1" t="s">
        <v>250</v>
      </c>
      <c r="E307" t="s">
        <v>793</v>
      </c>
      <c r="F307" t="str">
        <f>OutputData[[#This Row],[OPSzDesc]]&amp;" ("&amp;OutputData[[#This Row],[OPLocCode]]&amp;" "&amp;OutputData[[#This Row],[OPTypCode]]&amp;")"</f>
        <v xml:space="preserve"> – 50 mm (ZZ S)</v>
      </c>
      <c r="G307" t="s">
        <v>140</v>
      </c>
      <c r="H307" t="s">
        <v>141</v>
      </c>
      <c r="I307" t="s">
        <v>25</v>
      </c>
      <c r="J307" t="s">
        <v>144</v>
      </c>
    </row>
    <row r="308" spans="1:10" x14ac:dyDescent="0.45">
      <c r="A308" t="s">
        <v>112</v>
      </c>
      <c r="B308" t="s">
        <v>34</v>
      </c>
      <c r="C308" s="1" t="s">
        <v>536</v>
      </c>
      <c r="D308" s="1" t="s">
        <v>251</v>
      </c>
      <c r="E308" t="s">
        <v>797</v>
      </c>
      <c r="F308" t="str">
        <f>OutputData[[#This Row],[OPSzDesc]]&amp;" ("&amp;OutputData[[#This Row],[OPLocCode]]&amp;" "&amp;OutputData[[#This Row],[OPTypCode]]&amp;")"</f>
        <v xml:space="preserve"> – 55 mm (HH K)</v>
      </c>
      <c r="G308" t="s">
        <v>142</v>
      </c>
      <c r="H308" t="s">
        <v>143</v>
      </c>
      <c r="I308" t="s">
        <v>30</v>
      </c>
      <c r="J308" t="s">
        <v>31</v>
      </c>
    </row>
    <row r="309" spans="1:10" x14ac:dyDescent="0.45">
      <c r="A309" t="s">
        <v>112</v>
      </c>
      <c r="B309" t="s">
        <v>34</v>
      </c>
      <c r="C309" s="1" t="s">
        <v>536</v>
      </c>
      <c r="D309" s="1" t="s">
        <v>251</v>
      </c>
      <c r="E309" t="s">
        <v>797</v>
      </c>
      <c r="F309" t="str">
        <f>OutputData[[#This Row],[OPSzDesc]]&amp;" ("&amp;OutputData[[#This Row],[OPLocCode]]&amp;" "&amp;OutputData[[#This Row],[OPTypCode]]&amp;")"</f>
        <v xml:space="preserve"> – 55 mm (Z1 K)</v>
      </c>
      <c r="G309" t="s">
        <v>29</v>
      </c>
      <c r="H309" t="s">
        <v>138</v>
      </c>
      <c r="I309" t="s">
        <v>30</v>
      </c>
      <c r="J309" t="s">
        <v>31</v>
      </c>
    </row>
    <row r="310" spans="1:10" x14ac:dyDescent="0.45">
      <c r="A310" t="s">
        <v>112</v>
      </c>
      <c r="B310" t="s">
        <v>34</v>
      </c>
      <c r="C310" s="1" t="s">
        <v>536</v>
      </c>
      <c r="D310" s="1" t="s">
        <v>251</v>
      </c>
      <c r="E310" t="s">
        <v>797</v>
      </c>
      <c r="F310" t="str">
        <f>OutputData[[#This Row],[OPSzDesc]]&amp;" ("&amp;OutputData[[#This Row],[OPLocCode]]&amp;" "&amp;OutputData[[#This Row],[OPTypCode]]&amp;")"</f>
        <v xml:space="preserve"> – 55 mm (Z1 S)</v>
      </c>
      <c r="G310" t="s">
        <v>29</v>
      </c>
      <c r="H310" t="s">
        <v>138</v>
      </c>
      <c r="I310" t="s">
        <v>25</v>
      </c>
      <c r="J310" t="s">
        <v>144</v>
      </c>
    </row>
    <row r="311" spans="1:10" x14ac:dyDescent="0.45">
      <c r="A311" t="s">
        <v>112</v>
      </c>
      <c r="B311" t="s">
        <v>34</v>
      </c>
      <c r="C311" s="1" t="s">
        <v>536</v>
      </c>
      <c r="D311" s="1" t="s">
        <v>251</v>
      </c>
      <c r="E311" t="s">
        <v>797</v>
      </c>
      <c r="F311" t="str">
        <f>OutputData[[#This Row],[OPSzDesc]]&amp;" ("&amp;OutputData[[#This Row],[OPLocCode]]&amp;" "&amp;OutputData[[#This Row],[OPTypCode]]&amp;")"</f>
        <v xml:space="preserve"> – 55 mm (Z2 K)</v>
      </c>
      <c r="G311" t="s">
        <v>137</v>
      </c>
      <c r="H311" t="s">
        <v>139</v>
      </c>
      <c r="I311" t="s">
        <v>30</v>
      </c>
      <c r="J311" t="s">
        <v>31</v>
      </c>
    </row>
    <row r="312" spans="1:10" x14ac:dyDescent="0.45">
      <c r="A312" t="s">
        <v>112</v>
      </c>
      <c r="B312" t="s">
        <v>34</v>
      </c>
      <c r="C312" s="1" t="s">
        <v>536</v>
      </c>
      <c r="D312" s="1" t="s">
        <v>251</v>
      </c>
      <c r="E312" t="s">
        <v>797</v>
      </c>
      <c r="F312" t="str">
        <f>OutputData[[#This Row],[OPSzDesc]]&amp;" ("&amp;OutputData[[#This Row],[OPLocCode]]&amp;" "&amp;OutputData[[#This Row],[OPTypCode]]&amp;")"</f>
        <v xml:space="preserve"> – 55 mm (Z2 S)</v>
      </c>
      <c r="G312" t="s">
        <v>137</v>
      </c>
      <c r="H312" t="s">
        <v>139</v>
      </c>
      <c r="I312" t="s">
        <v>25</v>
      </c>
      <c r="J312" t="s">
        <v>144</v>
      </c>
    </row>
    <row r="313" spans="1:10" x14ac:dyDescent="0.45">
      <c r="A313" t="s">
        <v>112</v>
      </c>
      <c r="B313" t="s">
        <v>34</v>
      </c>
      <c r="C313" s="1" t="s">
        <v>536</v>
      </c>
      <c r="D313" s="1" t="s">
        <v>251</v>
      </c>
      <c r="E313" t="s">
        <v>797</v>
      </c>
      <c r="F313" t="str">
        <f>OutputData[[#This Row],[OPSzDesc]]&amp;" ("&amp;OutputData[[#This Row],[OPLocCode]]&amp;" "&amp;OutputData[[#This Row],[OPTypCode]]&amp;")"</f>
        <v xml:space="preserve"> – 55 mm (ZZ K)</v>
      </c>
      <c r="G313" t="s">
        <v>140</v>
      </c>
      <c r="H313" t="s">
        <v>141</v>
      </c>
      <c r="I313" t="s">
        <v>30</v>
      </c>
      <c r="J313" t="s">
        <v>31</v>
      </c>
    </row>
    <row r="314" spans="1:10" x14ac:dyDescent="0.45">
      <c r="A314" t="s">
        <v>112</v>
      </c>
      <c r="B314" t="s">
        <v>34</v>
      </c>
      <c r="C314" s="1" t="s">
        <v>536</v>
      </c>
      <c r="D314" s="1" t="s">
        <v>251</v>
      </c>
      <c r="E314" t="s">
        <v>797</v>
      </c>
      <c r="F314" t="str">
        <f>OutputData[[#This Row],[OPSzDesc]]&amp;" ("&amp;OutputData[[#This Row],[OPLocCode]]&amp;" "&amp;OutputData[[#This Row],[OPTypCode]]&amp;")"</f>
        <v xml:space="preserve"> – 55 mm (ZZ S)</v>
      </c>
      <c r="G314" t="s">
        <v>140</v>
      </c>
      <c r="H314" t="s">
        <v>141</v>
      </c>
      <c r="I314" t="s">
        <v>25</v>
      </c>
      <c r="J314" t="s">
        <v>144</v>
      </c>
    </row>
    <row r="315" spans="1:10" x14ac:dyDescent="0.45">
      <c r="A315" t="s">
        <v>113</v>
      </c>
      <c r="B315" t="s">
        <v>34</v>
      </c>
      <c r="C315" s="1" t="s">
        <v>546</v>
      </c>
      <c r="D315" s="1" t="s">
        <v>252</v>
      </c>
      <c r="E315" t="s">
        <v>807</v>
      </c>
      <c r="F315" t="str">
        <f>OutputData[[#This Row],[OPSzDesc]]&amp;" ("&amp;OutputData[[#This Row],[OPLocCode]]&amp;" "&amp;OutputData[[#This Row],[OPTypCode]]&amp;")"</f>
        <v xml:space="preserve"> – 60 mm (HH K)</v>
      </c>
      <c r="G315" t="s">
        <v>142</v>
      </c>
      <c r="H315" t="s">
        <v>143</v>
      </c>
      <c r="I315" t="s">
        <v>30</v>
      </c>
      <c r="J315" t="s">
        <v>31</v>
      </c>
    </row>
    <row r="316" spans="1:10" x14ac:dyDescent="0.45">
      <c r="A316" t="s">
        <v>113</v>
      </c>
      <c r="B316" t="s">
        <v>34</v>
      </c>
      <c r="C316" s="1" t="s">
        <v>546</v>
      </c>
      <c r="D316" s="1" t="s">
        <v>252</v>
      </c>
      <c r="E316" t="s">
        <v>807</v>
      </c>
      <c r="F316" t="str">
        <f>OutputData[[#This Row],[OPSzDesc]]&amp;" ("&amp;OutputData[[#This Row],[OPLocCode]]&amp;" "&amp;OutputData[[#This Row],[OPTypCode]]&amp;")"</f>
        <v xml:space="preserve"> – 60 mm (Z1 K)</v>
      </c>
      <c r="G316" t="s">
        <v>29</v>
      </c>
      <c r="H316" t="s">
        <v>138</v>
      </c>
      <c r="I316" t="s">
        <v>30</v>
      </c>
      <c r="J316" t="s">
        <v>31</v>
      </c>
    </row>
    <row r="317" spans="1:10" x14ac:dyDescent="0.45">
      <c r="A317" t="s">
        <v>113</v>
      </c>
      <c r="B317" t="s">
        <v>34</v>
      </c>
      <c r="C317" s="1" t="s">
        <v>546</v>
      </c>
      <c r="D317" s="1" t="s">
        <v>252</v>
      </c>
      <c r="E317" t="s">
        <v>807</v>
      </c>
      <c r="F317" t="str">
        <f>OutputData[[#This Row],[OPSzDesc]]&amp;" ("&amp;OutputData[[#This Row],[OPLocCode]]&amp;" "&amp;OutputData[[#This Row],[OPTypCode]]&amp;")"</f>
        <v xml:space="preserve"> – 60 mm (Z1 S)</v>
      </c>
      <c r="G317" t="s">
        <v>29</v>
      </c>
      <c r="H317" t="s">
        <v>138</v>
      </c>
      <c r="I317" t="s">
        <v>25</v>
      </c>
      <c r="J317" t="s">
        <v>144</v>
      </c>
    </row>
    <row r="318" spans="1:10" x14ac:dyDescent="0.45">
      <c r="A318" t="s">
        <v>113</v>
      </c>
      <c r="B318" t="s">
        <v>34</v>
      </c>
      <c r="C318" s="1" t="s">
        <v>546</v>
      </c>
      <c r="D318" s="1" t="s">
        <v>252</v>
      </c>
      <c r="E318" t="s">
        <v>807</v>
      </c>
      <c r="F318" t="str">
        <f>OutputData[[#This Row],[OPSzDesc]]&amp;" ("&amp;OutputData[[#This Row],[OPLocCode]]&amp;" "&amp;OutputData[[#This Row],[OPTypCode]]&amp;")"</f>
        <v xml:space="preserve"> – 60 mm (Z2 K)</v>
      </c>
      <c r="G318" t="s">
        <v>137</v>
      </c>
      <c r="H318" t="s">
        <v>139</v>
      </c>
      <c r="I318" t="s">
        <v>30</v>
      </c>
      <c r="J318" t="s">
        <v>31</v>
      </c>
    </row>
    <row r="319" spans="1:10" x14ac:dyDescent="0.45">
      <c r="A319" t="s">
        <v>113</v>
      </c>
      <c r="B319" t="s">
        <v>34</v>
      </c>
      <c r="C319" s="1" t="s">
        <v>546</v>
      </c>
      <c r="D319" s="1" t="s">
        <v>252</v>
      </c>
      <c r="E319" t="s">
        <v>807</v>
      </c>
      <c r="F319" t="str">
        <f>OutputData[[#This Row],[OPSzDesc]]&amp;" ("&amp;OutputData[[#This Row],[OPLocCode]]&amp;" "&amp;OutputData[[#This Row],[OPTypCode]]&amp;")"</f>
        <v xml:space="preserve"> – 60 mm (Z2 S)</v>
      </c>
      <c r="G319" t="s">
        <v>137</v>
      </c>
      <c r="H319" t="s">
        <v>139</v>
      </c>
      <c r="I319" t="s">
        <v>25</v>
      </c>
      <c r="J319" t="s">
        <v>144</v>
      </c>
    </row>
    <row r="320" spans="1:10" x14ac:dyDescent="0.45">
      <c r="A320" t="s">
        <v>113</v>
      </c>
      <c r="B320" t="s">
        <v>34</v>
      </c>
      <c r="C320" s="1" t="s">
        <v>546</v>
      </c>
      <c r="D320" s="1" t="s">
        <v>252</v>
      </c>
      <c r="E320" t="s">
        <v>807</v>
      </c>
      <c r="F320" t="str">
        <f>OutputData[[#This Row],[OPSzDesc]]&amp;" ("&amp;OutputData[[#This Row],[OPLocCode]]&amp;" "&amp;OutputData[[#This Row],[OPTypCode]]&amp;")"</f>
        <v xml:space="preserve"> – 60 mm (ZZ K)</v>
      </c>
      <c r="G320" t="s">
        <v>140</v>
      </c>
      <c r="H320" t="s">
        <v>141</v>
      </c>
      <c r="I320" t="s">
        <v>30</v>
      </c>
      <c r="J320" t="s">
        <v>31</v>
      </c>
    </row>
    <row r="321" spans="1:10" x14ac:dyDescent="0.45">
      <c r="A321" t="s">
        <v>113</v>
      </c>
      <c r="B321" t="s">
        <v>34</v>
      </c>
      <c r="C321" s="1" t="s">
        <v>546</v>
      </c>
      <c r="D321" s="1" t="s">
        <v>252</v>
      </c>
      <c r="E321" t="s">
        <v>807</v>
      </c>
      <c r="F321" t="str">
        <f>OutputData[[#This Row],[OPSzDesc]]&amp;" ("&amp;OutputData[[#This Row],[OPLocCode]]&amp;" "&amp;OutputData[[#This Row],[OPTypCode]]&amp;")"</f>
        <v xml:space="preserve"> – 60 mm (ZZ S)</v>
      </c>
      <c r="G321" t="s">
        <v>140</v>
      </c>
      <c r="H321" t="s">
        <v>141</v>
      </c>
      <c r="I321" t="s">
        <v>25</v>
      </c>
      <c r="J321" t="s">
        <v>144</v>
      </c>
    </row>
  </sheetData>
  <sortState xmlns:xlrd2="http://schemas.microsoft.com/office/spreadsheetml/2017/richdata2" ref="A3:J248">
    <sortCondition ref="B3:B248"/>
    <sortCondition descending="1" ref="G3:G248"/>
    <sortCondition ref="C3:C248"/>
  </sortState>
  <phoneticPr fontId="1" type="noConversion"/>
  <pageMargins left="0.7" right="0.7" top="0.75" bottom="0.75" header="0.3" footer="0.3"/>
  <ignoredErrors>
    <ignoredError sqref="D148" numberStoredAsText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710E-9066-4C22-AE57-E01A8F7003DC}">
  <dimension ref="A1:J2713"/>
  <sheetViews>
    <sheetView workbookViewId="0">
      <selection activeCell="A2" sqref="A2"/>
    </sheetView>
  </sheetViews>
  <sheetFormatPr defaultRowHeight="14.25" x14ac:dyDescent="0.45"/>
  <cols>
    <col min="1" max="1" width="8.46484375" bestFit="1" customWidth="1"/>
    <col min="2" max="2" width="13.46484375" bestFit="1" customWidth="1"/>
    <col min="3" max="3" width="19" bestFit="1" customWidth="1"/>
    <col min="4" max="4" width="6.6640625" bestFit="1" customWidth="1"/>
    <col min="5" max="6" width="13.19921875" bestFit="1" customWidth="1"/>
    <col min="7" max="7" width="13.86328125" bestFit="1" customWidth="1"/>
    <col min="8" max="8" width="12.86328125" bestFit="1" customWidth="1"/>
    <col min="9" max="9" width="7.6640625" bestFit="1" customWidth="1"/>
    <col min="10" max="10" width="116.1328125" bestFit="1" customWidth="1"/>
  </cols>
  <sheetData>
    <row r="1" spans="1:10" x14ac:dyDescent="0.45">
      <c r="A1" t="s">
        <v>0</v>
      </c>
      <c r="B1" t="s">
        <v>114</v>
      </c>
      <c r="C1" t="s">
        <v>115</v>
      </c>
      <c r="D1" t="s">
        <v>1</v>
      </c>
      <c r="E1" t="s">
        <v>17</v>
      </c>
      <c r="F1" t="s">
        <v>132</v>
      </c>
      <c r="G1" t="s">
        <v>553</v>
      </c>
      <c r="H1" t="s">
        <v>135</v>
      </c>
      <c r="I1" t="s">
        <v>537</v>
      </c>
      <c r="J1" t="s">
        <v>136</v>
      </c>
    </row>
    <row r="2" spans="1:10" x14ac:dyDescent="0.45">
      <c r="A2" t="s">
        <v>14</v>
      </c>
      <c r="B2" t="s">
        <v>116</v>
      </c>
      <c r="C2" t="s">
        <v>119</v>
      </c>
      <c r="D2" s="1" t="s">
        <v>209</v>
      </c>
      <c r="E2" t="s">
        <v>43</v>
      </c>
      <c r="F2" t="s">
        <v>124</v>
      </c>
      <c r="G2" t="s">
        <v>255</v>
      </c>
      <c r="H2" t="s">
        <v>262</v>
      </c>
      <c r="I2" t="str">
        <f>RIGHT(HvDOutputData[[#This Row],[OPLocCode]],1)</f>
        <v>1</v>
      </c>
      <c r="J2" t="s">
        <v>362</v>
      </c>
    </row>
    <row r="3" spans="1:10" x14ac:dyDescent="0.45">
      <c r="A3" t="s">
        <v>14</v>
      </c>
      <c r="B3" t="s">
        <v>116</v>
      </c>
      <c r="C3" t="s">
        <v>119</v>
      </c>
      <c r="D3" s="1" t="s">
        <v>209</v>
      </c>
      <c r="E3" t="s">
        <v>43</v>
      </c>
      <c r="F3" t="s">
        <v>124</v>
      </c>
      <c r="G3" t="s">
        <v>255</v>
      </c>
      <c r="H3" t="s">
        <v>263</v>
      </c>
      <c r="I3" t="str">
        <f>RIGHT(HvDOutputData[[#This Row],[OPLocCode]],1)</f>
        <v>2</v>
      </c>
      <c r="J3" t="s">
        <v>363</v>
      </c>
    </row>
    <row r="4" spans="1:10" x14ac:dyDescent="0.45">
      <c r="A4" t="s">
        <v>14</v>
      </c>
      <c r="B4" t="s">
        <v>116</v>
      </c>
      <c r="C4" t="s">
        <v>119</v>
      </c>
      <c r="D4" s="1" t="s">
        <v>209</v>
      </c>
      <c r="E4" t="s">
        <v>43</v>
      </c>
      <c r="F4" t="s">
        <v>124</v>
      </c>
      <c r="G4" t="s">
        <v>255</v>
      </c>
      <c r="H4" t="s">
        <v>265</v>
      </c>
      <c r="I4" t="str">
        <f>RIGHT(HvDOutputData[[#This Row],[OPLocCode]],1)</f>
        <v>4</v>
      </c>
      <c r="J4" t="s">
        <v>362</v>
      </c>
    </row>
    <row r="5" spans="1:10" x14ac:dyDescent="0.45">
      <c r="A5" t="s">
        <v>14</v>
      </c>
      <c r="B5" t="s">
        <v>116</v>
      </c>
      <c r="C5" t="s">
        <v>119</v>
      </c>
      <c r="D5" s="1" t="s">
        <v>209</v>
      </c>
      <c r="E5" t="s">
        <v>43</v>
      </c>
      <c r="F5" t="s">
        <v>124</v>
      </c>
      <c r="G5" t="s">
        <v>255</v>
      </c>
      <c r="H5" t="s">
        <v>266</v>
      </c>
      <c r="I5" t="str">
        <f>RIGHT(HvDOutputData[[#This Row],[OPLocCode]],1)</f>
        <v>5</v>
      </c>
      <c r="J5" t="s">
        <v>365</v>
      </c>
    </row>
    <row r="6" spans="1:10" x14ac:dyDescent="0.45">
      <c r="A6" t="s">
        <v>14</v>
      </c>
      <c r="B6" t="s">
        <v>116</v>
      </c>
      <c r="C6" t="s">
        <v>119</v>
      </c>
      <c r="D6" s="1" t="s">
        <v>209</v>
      </c>
      <c r="E6" t="s">
        <v>43</v>
      </c>
      <c r="F6" t="s">
        <v>124</v>
      </c>
      <c r="G6" t="s">
        <v>255</v>
      </c>
      <c r="H6" t="s">
        <v>256</v>
      </c>
      <c r="I6" t="str">
        <f>RIGHT(HvDOutputData[[#This Row],[OPLocCode]],1)</f>
        <v>1</v>
      </c>
      <c r="J6" t="s">
        <v>367</v>
      </c>
    </row>
    <row r="7" spans="1:10" x14ac:dyDescent="0.45">
      <c r="A7" t="s">
        <v>14</v>
      </c>
      <c r="B7" t="s">
        <v>116</v>
      </c>
      <c r="C7" t="s">
        <v>119</v>
      </c>
      <c r="D7" s="1" t="s">
        <v>209</v>
      </c>
      <c r="E7" t="s">
        <v>43</v>
      </c>
      <c r="F7" t="s">
        <v>124</v>
      </c>
      <c r="G7" t="s">
        <v>255</v>
      </c>
      <c r="H7" t="s">
        <v>257</v>
      </c>
      <c r="I7" t="str">
        <f>RIGHT(HvDOutputData[[#This Row],[OPLocCode]],1)</f>
        <v>2</v>
      </c>
      <c r="J7" t="s">
        <v>368</v>
      </c>
    </row>
    <row r="8" spans="1:10" x14ac:dyDescent="0.45">
      <c r="A8" t="s">
        <v>14</v>
      </c>
      <c r="B8" t="s">
        <v>116</v>
      </c>
      <c r="C8" t="s">
        <v>119</v>
      </c>
      <c r="D8" s="1" t="s">
        <v>209</v>
      </c>
      <c r="E8" t="s">
        <v>43</v>
      </c>
      <c r="F8" t="s">
        <v>124</v>
      </c>
      <c r="G8" t="s">
        <v>255</v>
      </c>
      <c r="H8" t="s">
        <v>259</v>
      </c>
      <c r="I8" t="str">
        <f>RIGHT(HvDOutputData[[#This Row],[OPLocCode]],1)</f>
        <v>4</v>
      </c>
      <c r="J8" t="s">
        <v>367</v>
      </c>
    </row>
    <row r="9" spans="1:10" x14ac:dyDescent="0.45">
      <c r="A9" t="s">
        <v>14</v>
      </c>
      <c r="B9" t="s">
        <v>116</v>
      </c>
      <c r="C9" t="s">
        <v>119</v>
      </c>
      <c r="D9" s="1" t="s">
        <v>209</v>
      </c>
      <c r="E9" t="s">
        <v>43</v>
      </c>
      <c r="F9" t="s">
        <v>124</v>
      </c>
      <c r="G9" t="s">
        <v>255</v>
      </c>
      <c r="H9" t="s">
        <v>260</v>
      </c>
      <c r="I9" t="str">
        <f>RIGHT(HvDOutputData[[#This Row],[OPLocCode]],1)</f>
        <v>5</v>
      </c>
      <c r="J9" t="s">
        <v>370</v>
      </c>
    </row>
    <row r="10" spans="1:10" x14ac:dyDescent="0.45">
      <c r="A10" t="s">
        <v>14</v>
      </c>
      <c r="B10" t="s">
        <v>116</v>
      </c>
      <c r="C10" t="s">
        <v>119</v>
      </c>
      <c r="D10" s="1" t="s">
        <v>209</v>
      </c>
      <c r="E10" t="s">
        <v>43</v>
      </c>
      <c r="F10" t="s">
        <v>124</v>
      </c>
      <c r="G10" t="s">
        <v>255</v>
      </c>
      <c r="H10" t="s">
        <v>268</v>
      </c>
      <c r="I10" t="str">
        <f>RIGHT(HvDOutputData[[#This Row],[OPLocCode]],1)</f>
        <v>1</v>
      </c>
      <c r="J10" t="s">
        <v>372</v>
      </c>
    </row>
    <row r="11" spans="1:10" x14ac:dyDescent="0.45">
      <c r="A11" t="s">
        <v>14</v>
      </c>
      <c r="B11" t="s">
        <v>116</v>
      </c>
      <c r="C11" t="s">
        <v>119</v>
      </c>
      <c r="D11" s="1" t="s">
        <v>209</v>
      </c>
      <c r="E11" t="s">
        <v>43</v>
      </c>
      <c r="F11" t="s">
        <v>124</v>
      </c>
      <c r="G11" t="s">
        <v>255</v>
      </c>
      <c r="H11" t="s">
        <v>269</v>
      </c>
      <c r="I11" t="str">
        <f>RIGHT(HvDOutputData[[#This Row],[OPLocCode]],1)</f>
        <v>2</v>
      </c>
      <c r="J11" t="s">
        <v>373</v>
      </c>
    </row>
    <row r="12" spans="1:10" x14ac:dyDescent="0.45">
      <c r="A12" t="s">
        <v>14</v>
      </c>
      <c r="B12" t="s">
        <v>116</v>
      </c>
      <c r="C12" t="s">
        <v>119</v>
      </c>
      <c r="D12" s="1" t="s">
        <v>209</v>
      </c>
      <c r="E12" t="s">
        <v>43</v>
      </c>
      <c r="F12" t="s">
        <v>124</v>
      </c>
      <c r="G12" t="s">
        <v>255</v>
      </c>
      <c r="H12" t="s">
        <v>271</v>
      </c>
      <c r="I12" t="str">
        <f>RIGHT(HvDOutputData[[#This Row],[OPLocCode]],1)</f>
        <v>4</v>
      </c>
      <c r="J12" t="s">
        <v>375</v>
      </c>
    </row>
    <row r="13" spans="1:10" x14ac:dyDescent="0.45">
      <c r="A13" t="s">
        <v>14</v>
      </c>
      <c r="B13" t="s">
        <v>116</v>
      </c>
      <c r="C13" t="s">
        <v>119</v>
      </c>
      <c r="D13" s="1" t="s">
        <v>209</v>
      </c>
      <c r="E13" t="s">
        <v>43</v>
      </c>
      <c r="F13" t="s">
        <v>124</v>
      </c>
      <c r="G13" t="s">
        <v>255</v>
      </c>
      <c r="H13" t="s">
        <v>272</v>
      </c>
      <c r="I13" t="str">
        <f>RIGHT(HvDOutputData[[#This Row],[OPLocCode]],1)</f>
        <v>5</v>
      </c>
      <c r="J13" t="s">
        <v>376</v>
      </c>
    </row>
    <row r="14" spans="1:10" x14ac:dyDescent="0.45">
      <c r="A14" t="s">
        <v>14</v>
      </c>
      <c r="B14" t="s">
        <v>116</v>
      </c>
      <c r="C14" t="s">
        <v>119</v>
      </c>
      <c r="D14" s="1" t="s">
        <v>209</v>
      </c>
      <c r="E14" t="s">
        <v>43</v>
      </c>
      <c r="F14" t="s">
        <v>124</v>
      </c>
      <c r="G14" t="s">
        <v>255</v>
      </c>
      <c r="H14" t="s">
        <v>274</v>
      </c>
      <c r="I14" t="str">
        <f>RIGHT(HvDOutputData[[#This Row],[OPLocCode]],1)</f>
        <v>1</v>
      </c>
      <c r="J14" t="s">
        <v>378</v>
      </c>
    </row>
    <row r="15" spans="1:10" x14ac:dyDescent="0.45">
      <c r="A15" t="s">
        <v>14</v>
      </c>
      <c r="B15" t="s">
        <v>116</v>
      </c>
      <c r="C15" t="s">
        <v>119</v>
      </c>
      <c r="D15" s="1" t="s">
        <v>209</v>
      </c>
      <c r="E15" t="s">
        <v>43</v>
      </c>
      <c r="F15" t="s">
        <v>124</v>
      </c>
      <c r="G15" t="s">
        <v>255</v>
      </c>
      <c r="H15" t="s">
        <v>275</v>
      </c>
      <c r="I15" t="str">
        <f>RIGHT(HvDOutputData[[#This Row],[OPLocCode]],1)</f>
        <v>2</v>
      </c>
      <c r="J15" t="s">
        <v>379</v>
      </c>
    </row>
    <row r="16" spans="1:10" x14ac:dyDescent="0.45">
      <c r="A16" t="s">
        <v>14</v>
      </c>
      <c r="B16" t="s">
        <v>116</v>
      </c>
      <c r="C16" t="s">
        <v>119</v>
      </c>
      <c r="D16" s="1" t="s">
        <v>209</v>
      </c>
      <c r="E16" t="s">
        <v>43</v>
      </c>
      <c r="F16" t="s">
        <v>124</v>
      </c>
      <c r="G16" t="s">
        <v>255</v>
      </c>
      <c r="H16" t="s">
        <v>277</v>
      </c>
      <c r="I16" t="str">
        <f>RIGHT(HvDOutputData[[#This Row],[OPLocCode]],1)</f>
        <v>4</v>
      </c>
      <c r="J16" t="s">
        <v>381</v>
      </c>
    </row>
    <row r="17" spans="1:10" x14ac:dyDescent="0.45">
      <c r="A17" t="s">
        <v>14</v>
      </c>
      <c r="B17" t="s">
        <v>116</v>
      </c>
      <c r="C17" t="s">
        <v>119</v>
      </c>
      <c r="D17" s="1" t="s">
        <v>209</v>
      </c>
      <c r="E17" t="s">
        <v>43</v>
      </c>
      <c r="F17" t="s">
        <v>124</v>
      </c>
      <c r="G17" t="s">
        <v>255</v>
      </c>
      <c r="H17" t="s">
        <v>278</v>
      </c>
      <c r="I17" t="str">
        <f>RIGHT(HvDOutputData[[#This Row],[OPLocCode]],1)</f>
        <v>5</v>
      </c>
      <c r="J17" t="s">
        <v>382</v>
      </c>
    </row>
    <row r="18" spans="1:10" x14ac:dyDescent="0.45">
      <c r="A18" t="s">
        <v>14</v>
      </c>
      <c r="B18" t="s">
        <v>116</v>
      </c>
      <c r="C18" t="s">
        <v>119</v>
      </c>
      <c r="D18" s="1" t="s">
        <v>209</v>
      </c>
      <c r="E18" t="s">
        <v>43</v>
      </c>
      <c r="F18" t="s">
        <v>124</v>
      </c>
      <c r="G18" t="s">
        <v>255</v>
      </c>
      <c r="H18" t="s">
        <v>280</v>
      </c>
      <c r="I18" t="str">
        <f>RIGHT(HvDOutputData[[#This Row],[OPLocCode]],1)</f>
        <v>1</v>
      </c>
      <c r="J18" t="s">
        <v>384</v>
      </c>
    </row>
    <row r="19" spans="1:10" x14ac:dyDescent="0.45">
      <c r="A19" t="s">
        <v>14</v>
      </c>
      <c r="B19" t="s">
        <v>116</v>
      </c>
      <c r="C19" t="s">
        <v>119</v>
      </c>
      <c r="D19" s="1" t="s">
        <v>209</v>
      </c>
      <c r="E19" t="s">
        <v>43</v>
      </c>
      <c r="F19" t="s">
        <v>124</v>
      </c>
      <c r="G19" t="s">
        <v>255</v>
      </c>
      <c r="H19" t="s">
        <v>281</v>
      </c>
      <c r="I19" t="str">
        <f>RIGHT(HvDOutputData[[#This Row],[OPLocCode]],1)</f>
        <v>2</v>
      </c>
      <c r="J19" t="s">
        <v>385</v>
      </c>
    </row>
    <row r="20" spans="1:10" x14ac:dyDescent="0.45">
      <c r="A20" t="s">
        <v>14</v>
      </c>
      <c r="B20" t="s">
        <v>116</v>
      </c>
      <c r="C20" t="s">
        <v>119</v>
      </c>
      <c r="D20" s="1" t="s">
        <v>209</v>
      </c>
      <c r="E20" t="s">
        <v>43</v>
      </c>
      <c r="F20" t="s">
        <v>124</v>
      </c>
      <c r="G20" t="s">
        <v>255</v>
      </c>
      <c r="H20" t="s">
        <v>283</v>
      </c>
      <c r="I20" t="str">
        <f>RIGHT(HvDOutputData[[#This Row],[OPLocCode]],1)</f>
        <v>4</v>
      </c>
      <c r="J20" t="s">
        <v>387</v>
      </c>
    </row>
    <row r="21" spans="1:10" x14ac:dyDescent="0.45">
      <c r="A21" t="s">
        <v>14</v>
      </c>
      <c r="B21" t="s">
        <v>116</v>
      </c>
      <c r="C21" t="s">
        <v>119</v>
      </c>
      <c r="D21" s="1" t="s">
        <v>209</v>
      </c>
      <c r="E21" t="s">
        <v>43</v>
      </c>
      <c r="F21" t="s">
        <v>124</v>
      </c>
      <c r="G21" t="s">
        <v>255</v>
      </c>
      <c r="H21" t="s">
        <v>284</v>
      </c>
      <c r="I21" t="str">
        <f>RIGHT(HvDOutputData[[#This Row],[OPLocCode]],1)</f>
        <v>5</v>
      </c>
      <c r="J21" t="s">
        <v>388</v>
      </c>
    </row>
    <row r="22" spans="1:10" x14ac:dyDescent="0.45">
      <c r="A22" t="s">
        <v>14</v>
      </c>
      <c r="B22" t="s">
        <v>116</v>
      </c>
      <c r="C22" t="s">
        <v>119</v>
      </c>
      <c r="D22" s="1" t="s">
        <v>209</v>
      </c>
      <c r="E22" t="s">
        <v>43</v>
      </c>
      <c r="F22" t="s">
        <v>124</v>
      </c>
      <c r="G22" t="s">
        <v>255</v>
      </c>
      <c r="H22" t="s">
        <v>29</v>
      </c>
      <c r="I22" t="str">
        <f>RIGHT(HvDOutputData[[#This Row],[OPLocCode]],1)</f>
        <v>1</v>
      </c>
      <c r="J22" t="s">
        <v>390</v>
      </c>
    </row>
    <row r="23" spans="1:10" x14ac:dyDescent="0.45">
      <c r="A23" t="s">
        <v>14</v>
      </c>
      <c r="B23" t="s">
        <v>116</v>
      </c>
      <c r="C23" t="s">
        <v>119</v>
      </c>
      <c r="D23" s="1" t="s">
        <v>209</v>
      </c>
      <c r="E23" t="s">
        <v>43</v>
      </c>
      <c r="F23" t="s">
        <v>124</v>
      </c>
      <c r="G23" t="s">
        <v>255</v>
      </c>
      <c r="H23" t="s">
        <v>137</v>
      </c>
      <c r="I23" t="str">
        <f>RIGHT(HvDOutputData[[#This Row],[OPLocCode]],1)</f>
        <v>2</v>
      </c>
      <c r="J23" t="s">
        <v>391</v>
      </c>
    </row>
    <row r="24" spans="1:10" x14ac:dyDescent="0.45">
      <c r="A24" t="s">
        <v>14</v>
      </c>
      <c r="B24" t="s">
        <v>116</v>
      </c>
      <c r="C24" t="s">
        <v>119</v>
      </c>
      <c r="D24" s="1" t="s">
        <v>209</v>
      </c>
      <c r="E24" t="s">
        <v>43</v>
      </c>
      <c r="F24" t="s">
        <v>124</v>
      </c>
      <c r="G24" t="s">
        <v>255</v>
      </c>
      <c r="H24" t="s">
        <v>287</v>
      </c>
      <c r="I24" t="str">
        <f>RIGHT(HvDOutputData[[#This Row],[OPLocCode]],1)</f>
        <v>4</v>
      </c>
      <c r="J24" t="s">
        <v>393</v>
      </c>
    </row>
    <row r="25" spans="1:10" x14ac:dyDescent="0.45">
      <c r="A25" t="s">
        <v>14</v>
      </c>
      <c r="B25" t="s">
        <v>116</v>
      </c>
      <c r="C25" t="s">
        <v>119</v>
      </c>
      <c r="D25" s="1" t="s">
        <v>209</v>
      </c>
      <c r="E25" t="s">
        <v>43</v>
      </c>
      <c r="F25" t="s">
        <v>124</v>
      </c>
      <c r="G25" t="s">
        <v>255</v>
      </c>
      <c r="H25" t="s">
        <v>288</v>
      </c>
      <c r="I25" t="str">
        <f>RIGHT(HvDOutputData[[#This Row],[OPLocCode]],1)</f>
        <v>5</v>
      </c>
      <c r="J25" t="s">
        <v>394</v>
      </c>
    </row>
    <row r="26" spans="1:10" x14ac:dyDescent="0.45">
      <c r="A26" t="s">
        <v>14</v>
      </c>
      <c r="B26" t="s">
        <v>117</v>
      </c>
      <c r="C26" t="s">
        <v>120</v>
      </c>
      <c r="D26" s="1" t="s">
        <v>209</v>
      </c>
      <c r="E26" t="s">
        <v>43</v>
      </c>
      <c r="F26" t="s">
        <v>124</v>
      </c>
      <c r="G26" t="s">
        <v>255</v>
      </c>
      <c r="H26" t="s">
        <v>262</v>
      </c>
      <c r="I26" t="str">
        <f>RIGHT(HvDOutputData[[#This Row],[OPLocCode]],1)</f>
        <v>1</v>
      </c>
      <c r="J26" t="s">
        <v>362</v>
      </c>
    </row>
    <row r="27" spans="1:10" x14ac:dyDescent="0.45">
      <c r="A27" t="s">
        <v>14</v>
      </c>
      <c r="B27" t="s">
        <v>117</v>
      </c>
      <c r="C27" t="s">
        <v>120</v>
      </c>
      <c r="D27" s="1" t="s">
        <v>209</v>
      </c>
      <c r="E27" t="s">
        <v>43</v>
      </c>
      <c r="F27" t="s">
        <v>124</v>
      </c>
      <c r="G27" t="s">
        <v>255</v>
      </c>
      <c r="H27" t="s">
        <v>263</v>
      </c>
      <c r="I27" t="str">
        <f>RIGHT(HvDOutputData[[#This Row],[OPLocCode]],1)</f>
        <v>2</v>
      </c>
      <c r="J27" t="s">
        <v>363</v>
      </c>
    </row>
    <row r="28" spans="1:10" x14ac:dyDescent="0.45">
      <c r="A28" t="s">
        <v>14</v>
      </c>
      <c r="B28" t="s">
        <v>117</v>
      </c>
      <c r="C28" t="s">
        <v>120</v>
      </c>
      <c r="D28" s="1" t="s">
        <v>209</v>
      </c>
      <c r="E28" t="s">
        <v>43</v>
      </c>
      <c r="F28" t="s">
        <v>124</v>
      </c>
      <c r="G28" t="s">
        <v>255</v>
      </c>
      <c r="H28" t="s">
        <v>265</v>
      </c>
      <c r="I28" t="str">
        <f>RIGHT(HvDOutputData[[#This Row],[OPLocCode]],1)</f>
        <v>4</v>
      </c>
      <c r="J28" t="s">
        <v>468</v>
      </c>
    </row>
    <row r="29" spans="1:10" x14ac:dyDescent="0.45">
      <c r="A29" t="s">
        <v>14</v>
      </c>
      <c r="B29" t="s">
        <v>117</v>
      </c>
      <c r="C29" t="s">
        <v>120</v>
      </c>
      <c r="D29" s="1" t="s">
        <v>209</v>
      </c>
      <c r="E29" t="s">
        <v>43</v>
      </c>
      <c r="F29" t="s">
        <v>124</v>
      </c>
      <c r="G29" t="s">
        <v>255</v>
      </c>
      <c r="H29" t="s">
        <v>266</v>
      </c>
      <c r="I29" t="str">
        <f>RIGHT(HvDOutputData[[#This Row],[OPLocCode]],1)</f>
        <v>5</v>
      </c>
      <c r="J29" t="s">
        <v>365</v>
      </c>
    </row>
    <row r="30" spans="1:10" x14ac:dyDescent="0.45">
      <c r="A30" t="s">
        <v>14</v>
      </c>
      <c r="B30" t="s">
        <v>117</v>
      </c>
      <c r="C30" t="s">
        <v>120</v>
      </c>
      <c r="D30" s="1" t="s">
        <v>209</v>
      </c>
      <c r="E30" t="s">
        <v>43</v>
      </c>
      <c r="F30" t="s">
        <v>124</v>
      </c>
      <c r="G30" t="s">
        <v>255</v>
      </c>
      <c r="H30" t="s">
        <v>256</v>
      </c>
      <c r="I30" t="str">
        <f>RIGHT(HvDOutputData[[#This Row],[OPLocCode]],1)</f>
        <v>1</v>
      </c>
      <c r="J30" t="s">
        <v>367</v>
      </c>
    </row>
    <row r="31" spans="1:10" x14ac:dyDescent="0.45">
      <c r="A31" t="s">
        <v>14</v>
      </c>
      <c r="B31" t="s">
        <v>117</v>
      </c>
      <c r="C31" t="s">
        <v>120</v>
      </c>
      <c r="D31" s="1" t="s">
        <v>209</v>
      </c>
      <c r="E31" t="s">
        <v>43</v>
      </c>
      <c r="F31" t="s">
        <v>124</v>
      </c>
      <c r="G31" t="s">
        <v>255</v>
      </c>
      <c r="H31" t="s">
        <v>257</v>
      </c>
      <c r="I31" t="str">
        <f>RIGHT(HvDOutputData[[#This Row],[OPLocCode]],1)</f>
        <v>2</v>
      </c>
      <c r="J31" t="s">
        <v>368</v>
      </c>
    </row>
    <row r="32" spans="1:10" x14ac:dyDescent="0.45">
      <c r="A32" t="s">
        <v>14</v>
      </c>
      <c r="B32" t="s">
        <v>117</v>
      </c>
      <c r="C32" t="s">
        <v>120</v>
      </c>
      <c r="D32" s="1" t="s">
        <v>209</v>
      </c>
      <c r="E32" t="s">
        <v>43</v>
      </c>
      <c r="F32" t="s">
        <v>124</v>
      </c>
      <c r="G32" t="s">
        <v>255</v>
      </c>
      <c r="H32" t="s">
        <v>259</v>
      </c>
      <c r="I32" t="str">
        <f>RIGHT(HvDOutputData[[#This Row],[OPLocCode]],1)</f>
        <v>4</v>
      </c>
      <c r="J32" t="s">
        <v>469</v>
      </c>
    </row>
    <row r="33" spans="1:10" x14ac:dyDescent="0.45">
      <c r="A33" t="s">
        <v>14</v>
      </c>
      <c r="B33" t="s">
        <v>117</v>
      </c>
      <c r="C33" t="s">
        <v>120</v>
      </c>
      <c r="D33" s="1" t="s">
        <v>209</v>
      </c>
      <c r="E33" t="s">
        <v>43</v>
      </c>
      <c r="F33" t="s">
        <v>124</v>
      </c>
      <c r="G33" t="s">
        <v>255</v>
      </c>
      <c r="H33" t="s">
        <v>260</v>
      </c>
      <c r="I33" t="str">
        <f>RIGHT(HvDOutputData[[#This Row],[OPLocCode]],1)</f>
        <v>5</v>
      </c>
      <c r="J33" t="s">
        <v>370</v>
      </c>
    </row>
    <row r="34" spans="1:10" x14ac:dyDescent="0.45">
      <c r="A34" t="s">
        <v>14</v>
      </c>
      <c r="B34" t="s">
        <v>117</v>
      </c>
      <c r="C34" t="s">
        <v>120</v>
      </c>
      <c r="D34" s="1" t="s">
        <v>209</v>
      </c>
      <c r="E34" t="s">
        <v>43</v>
      </c>
      <c r="F34" t="s">
        <v>124</v>
      </c>
      <c r="G34" t="s">
        <v>255</v>
      </c>
      <c r="H34" t="s">
        <v>268</v>
      </c>
      <c r="I34" t="str">
        <f>RIGHT(HvDOutputData[[#This Row],[OPLocCode]],1)</f>
        <v>1</v>
      </c>
      <c r="J34" t="s">
        <v>372</v>
      </c>
    </row>
    <row r="35" spans="1:10" x14ac:dyDescent="0.45">
      <c r="A35" t="s">
        <v>14</v>
      </c>
      <c r="B35" t="s">
        <v>117</v>
      </c>
      <c r="C35" t="s">
        <v>120</v>
      </c>
      <c r="D35" s="1" t="s">
        <v>209</v>
      </c>
      <c r="E35" t="s">
        <v>43</v>
      </c>
      <c r="F35" t="s">
        <v>124</v>
      </c>
      <c r="G35" t="s">
        <v>255</v>
      </c>
      <c r="H35" t="s">
        <v>269</v>
      </c>
      <c r="I35" t="str">
        <f>RIGHT(HvDOutputData[[#This Row],[OPLocCode]],1)</f>
        <v>2</v>
      </c>
      <c r="J35" t="s">
        <v>373</v>
      </c>
    </row>
    <row r="36" spans="1:10" x14ac:dyDescent="0.45">
      <c r="A36" t="s">
        <v>14</v>
      </c>
      <c r="B36" t="s">
        <v>117</v>
      </c>
      <c r="C36" t="s">
        <v>120</v>
      </c>
      <c r="D36" s="1" t="s">
        <v>209</v>
      </c>
      <c r="E36" t="s">
        <v>43</v>
      </c>
      <c r="F36" t="s">
        <v>124</v>
      </c>
      <c r="G36" t="s">
        <v>255</v>
      </c>
      <c r="H36" t="s">
        <v>271</v>
      </c>
      <c r="I36" t="str">
        <f>RIGHT(HvDOutputData[[#This Row],[OPLocCode]],1)</f>
        <v>4</v>
      </c>
      <c r="J36" t="s">
        <v>375</v>
      </c>
    </row>
    <row r="37" spans="1:10" x14ac:dyDescent="0.45">
      <c r="A37" t="s">
        <v>14</v>
      </c>
      <c r="B37" t="s">
        <v>117</v>
      </c>
      <c r="C37" t="s">
        <v>120</v>
      </c>
      <c r="D37" s="1" t="s">
        <v>209</v>
      </c>
      <c r="E37" t="s">
        <v>43</v>
      </c>
      <c r="F37" t="s">
        <v>124</v>
      </c>
      <c r="G37" t="s">
        <v>255</v>
      </c>
      <c r="H37" t="s">
        <v>272</v>
      </c>
      <c r="I37" t="str">
        <f>RIGHT(HvDOutputData[[#This Row],[OPLocCode]],1)</f>
        <v>5</v>
      </c>
      <c r="J37" t="s">
        <v>376</v>
      </c>
    </row>
    <row r="38" spans="1:10" x14ac:dyDescent="0.45">
      <c r="A38" t="s">
        <v>14</v>
      </c>
      <c r="B38" t="s">
        <v>117</v>
      </c>
      <c r="C38" t="s">
        <v>120</v>
      </c>
      <c r="D38" s="1" t="s">
        <v>209</v>
      </c>
      <c r="E38" t="s">
        <v>43</v>
      </c>
      <c r="F38" t="s">
        <v>124</v>
      </c>
      <c r="G38" t="s">
        <v>255</v>
      </c>
      <c r="H38" t="s">
        <v>274</v>
      </c>
      <c r="I38" t="str">
        <f>RIGHT(HvDOutputData[[#This Row],[OPLocCode]],1)</f>
        <v>1</v>
      </c>
      <c r="J38" t="s">
        <v>378</v>
      </c>
    </row>
    <row r="39" spans="1:10" x14ac:dyDescent="0.45">
      <c r="A39" t="s">
        <v>14</v>
      </c>
      <c r="B39" t="s">
        <v>117</v>
      </c>
      <c r="C39" t="s">
        <v>120</v>
      </c>
      <c r="D39" s="1" t="s">
        <v>209</v>
      </c>
      <c r="E39" t="s">
        <v>43</v>
      </c>
      <c r="F39" t="s">
        <v>124</v>
      </c>
      <c r="G39" t="s">
        <v>255</v>
      </c>
      <c r="H39" t="s">
        <v>275</v>
      </c>
      <c r="I39" t="str">
        <f>RIGHT(HvDOutputData[[#This Row],[OPLocCode]],1)</f>
        <v>2</v>
      </c>
      <c r="J39" t="s">
        <v>379</v>
      </c>
    </row>
    <row r="40" spans="1:10" x14ac:dyDescent="0.45">
      <c r="A40" t="s">
        <v>14</v>
      </c>
      <c r="B40" t="s">
        <v>117</v>
      </c>
      <c r="C40" t="s">
        <v>120</v>
      </c>
      <c r="D40" s="1" t="s">
        <v>209</v>
      </c>
      <c r="E40" t="s">
        <v>43</v>
      </c>
      <c r="F40" t="s">
        <v>124</v>
      </c>
      <c r="G40" t="s">
        <v>255</v>
      </c>
      <c r="H40" t="s">
        <v>277</v>
      </c>
      <c r="I40" t="str">
        <f>RIGHT(HvDOutputData[[#This Row],[OPLocCode]],1)</f>
        <v>4</v>
      </c>
      <c r="J40" t="s">
        <v>381</v>
      </c>
    </row>
    <row r="41" spans="1:10" x14ac:dyDescent="0.45">
      <c r="A41" t="s">
        <v>14</v>
      </c>
      <c r="B41" t="s">
        <v>117</v>
      </c>
      <c r="C41" t="s">
        <v>120</v>
      </c>
      <c r="D41" s="1" t="s">
        <v>209</v>
      </c>
      <c r="E41" t="s">
        <v>43</v>
      </c>
      <c r="F41" t="s">
        <v>124</v>
      </c>
      <c r="G41" t="s">
        <v>255</v>
      </c>
      <c r="H41" t="s">
        <v>278</v>
      </c>
      <c r="I41" t="str">
        <f>RIGHT(HvDOutputData[[#This Row],[OPLocCode]],1)</f>
        <v>5</v>
      </c>
      <c r="J41" t="s">
        <v>382</v>
      </c>
    </row>
    <row r="42" spans="1:10" x14ac:dyDescent="0.45">
      <c r="A42" t="s">
        <v>14</v>
      </c>
      <c r="B42" t="s">
        <v>117</v>
      </c>
      <c r="C42" t="s">
        <v>120</v>
      </c>
      <c r="D42" s="1" t="s">
        <v>209</v>
      </c>
      <c r="E42" t="s">
        <v>43</v>
      </c>
      <c r="F42" t="s">
        <v>124</v>
      </c>
      <c r="G42" t="s">
        <v>255</v>
      </c>
      <c r="H42" t="s">
        <v>280</v>
      </c>
      <c r="I42" t="str">
        <f>RIGHT(HvDOutputData[[#This Row],[OPLocCode]],1)</f>
        <v>1</v>
      </c>
      <c r="J42" t="s">
        <v>384</v>
      </c>
    </row>
    <row r="43" spans="1:10" x14ac:dyDescent="0.45">
      <c r="A43" t="s">
        <v>14</v>
      </c>
      <c r="B43" t="s">
        <v>117</v>
      </c>
      <c r="C43" t="s">
        <v>120</v>
      </c>
      <c r="D43" s="1" t="s">
        <v>209</v>
      </c>
      <c r="E43" t="s">
        <v>43</v>
      </c>
      <c r="F43" t="s">
        <v>124</v>
      </c>
      <c r="G43" t="s">
        <v>255</v>
      </c>
      <c r="H43" t="s">
        <v>281</v>
      </c>
      <c r="I43" t="str">
        <f>RIGHT(HvDOutputData[[#This Row],[OPLocCode]],1)</f>
        <v>2</v>
      </c>
      <c r="J43" t="s">
        <v>385</v>
      </c>
    </row>
    <row r="44" spans="1:10" x14ac:dyDescent="0.45">
      <c r="A44" t="s">
        <v>14</v>
      </c>
      <c r="B44" t="s">
        <v>117</v>
      </c>
      <c r="C44" t="s">
        <v>120</v>
      </c>
      <c r="D44" s="1" t="s">
        <v>209</v>
      </c>
      <c r="E44" t="s">
        <v>43</v>
      </c>
      <c r="F44" t="s">
        <v>124</v>
      </c>
      <c r="G44" t="s">
        <v>255</v>
      </c>
      <c r="H44" t="s">
        <v>283</v>
      </c>
      <c r="I44" t="str">
        <f>RIGHT(HvDOutputData[[#This Row],[OPLocCode]],1)</f>
        <v>4</v>
      </c>
      <c r="J44" t="s">
        <v>387</v>
      </c>
    </row>
    <row r="45" spans="1:10" x14ac:dyDescent="0.45">
      <c r="A45" t="s">
        <v>14</v>
      </c>
      <c r="B45" t="s">
        <v>117</v>
      </c>
      <c r="C45" t="s">
        <v>120</v>
      </c>
      <c r="D45" s="1" t="s">
        <v>209</v>
      </c>
      <c r="E45" t="s">
        <v>43</v>
      </c>
      <c r="F45" t="s">
        <v>124</v>
      </c>
      <c r="G45" t="s">
        <v>255</v>
      </c>
      <c r="H45" t="s">
        <v>284</v>
      </c>
      <c r="I45" t="str">
        <f>RIGHT(HvDOutputData[[#This Row],[OPLocCode]],1)</f>
        <v>5</v>
      </c>
      <c r="J45" t="s">
        <v>388</v>
      </c>
    </row>
    <row r="46" spans="1:10" x14ac:dyDescent="0.45">
      <c r="A46" t="s">
        <v>14</v>
      </c>
      <c r="B46" t="s">
        <v>117</v>
      </c>
      <c r="C46" t="s">
        <v>120</v>
      </c>
      <c r="D46" s="1" t="s">
        <v>209</v>
      </c>
      <c r="E46" t="s">
        <v>43</v>
      </c>
      <c r="F46" t="s">
        <v>124</v>
      </c>
      <c r="G46" t="s">
        <v>255</v>
      </c>
      <c r="H46" t="s">
        <v>29</v>
      </c>
      <c r="I46" t="str">
        <f>RIGHT(HvDOutputData[[#This Row],[OPLocCode]],1)</f>
        <v>1</v>
      </c>
      <c r="J46" t="s">
        <v>390</v>
      </c>
    </row>
    <row r="47" spans="1:10" x14ac:dyDescent="0.45">
      <c r="A47" t="s">
        <v>14</v>
      </c>
      <c r="B47" t="s">
        <v>117</v>
      </c>
      <c r="C47" t="s">
        <v>120</v>
      </c>
      <c r="D47" s="1" t="s">
        <v>209</v>
      </c>
      <c r="E47" t="s">
        <v>43</v>
      </c>
      <c r="F47" t="s">
        <v>124</v>
      </c>
      <c r="G47" t="s">
        <v>255</v>
      </c>
      <c r="H47" t="s">
        <v>137</v>
      </c>
      <c r="I47" t="str">
        <f>RIGHT(HvDOutputData[[#This Row],[OPLocCode]],1)</f>
        <v>2</v>
      </c>
      <c r="J47" t="s">
        <v>391</v>
      </c>
    </row>
    <row r="48" spans="1:10" x14ac:dyDescent="0.45">
      <c r="A48" t="s">
        <v>14</v>
      </c>
      <c r="B48" t="s">
        <v>117</v>
      </c>
      <c r="C48" t="s">
        <v>120</v>
      </c>
      <c r="D48" s="1" t="s">
        <v>209</v>
      </c>
      <c r="E48" t="s">
        <v>43</v>
      </c>
      <c r="F48" t="s">
        <v>124</v>
      </c>
      <c r="G48" t="s">
        <v>255</v>
      </c>
      <c r="H48" t="s">
        <v>287</v>
      </c>
      <c r="I48" t="str">
        <f>RIGHT(HvDOutputData[[#This Row],[OPLocCode]],1)</f>
        <v>4</v>
      </c>
      <c r="J48" t="s">
        <v>393</v>
      </c>
    </row>
    <row r="49" spans="1:10" x14ac:dyDescent="0.45">
      <c r="A49" t="s">
        <v>14</v>
      </c>
      <c r="B49" t="s">
        <v>117</v>
      </c>
      <c r="C49" t="s">
        <v>120</v>
      </c>
      <c r="D49" s="1" t="s">
        <v>209</v>
      </c>
      <c r="E49" t="s">
        <v>43</v>
      </c>
      <c r="F49" t="s">
        <v>124</v>
      </c>
      <c r="G49" t="s">
        <v>255</v>
      </c>
      <c r="H49" t="s">
        <v>288</v>
      </c>
      <c r="I49" t="str">
        <f>RIGHT(HvDOutputData[[#This Row],[OPLocCode]],1)</f>
        <v>5</v>
      </c>
      <c r="J49" t="s">
        <v>394</v>
      </c>
    </row>
    <row r="50" spans="1:10" x14ac:dyDescent="0.45">
      <c r="A50" t="s">
        <v>14</v>
      </c>
      <c r="B50" t="s">
        <v>118</v>
      </c>
      <c r="C50" t="s">
        <v>121</v>
      </c>
      <c r="D50" s="1" t="s">
        <v>209</v>
      </c>
      <c r="E50" t="s">
        <v>43</v>
      </c>
      <c r="F50" t="s">
        <v>124</v>
      </c>
      <c r="G50" t="s">
        <v>255</v>
      </c>
      <c r="H50" t="s">
        <v>299</v>
      </c>
      <c r="I50" t="str">
        <f>RIGHT(HvDOutputData[[#This Row],[OPLocCode]],1)</f>
        <v>A</v>
      </c>
      <c r="J50" t="s">
        <v>470</v>
      </c>
    </row>
    <row r="51" spans="1:10" x14ac:dyDescent="0.45">
      <c r="A51" t="s">
        <v>14</v>
      </c>
      <c r="B51" t="s">
        <v>118</v>
      </c>
      <c r="C51" t="s">
        <v>121</v>
      </c>
      <c r="D51" s="1" t="s">
        <v>209</v>
      </c>
      <c r="E51" t="s">
        <v>43</v>
      </c>
      <c r="F51" t="s">
        <v>124</v>
      </c>
      <c r="G51" t="s">
        <v>255</v>
      </c>
      <c r="H51" t="s">
        <v>300</v>
      </c>
      <c r="I51" t="str">
        <f>RIGHT(HvDOutputData[[#This Row],[OPLocCode]],1)</f>
        <v>B</v>
      </c>
      <c r="J51" t="s">
        <v>471</v>
      </c>
    </row>
    <row r="52" spans="1:10" x14ac:dyDescent="0.45">
      <c r="A52" t="s">
        <v>14</v>
      </c>
      <c r="B52" t="s">
        <v>118</v>
      </c>
      <c r="C52" t="s">
        <v>121</v>
      </c>
      <c r="D52" s="1" t="s">
        <v>209</v>
      </c>
      <c r="E52" t="s">
        <v>43</v>
      </c>
      <c r="F52" t="s">
        <v>124</v>
      </c>
      <c r="G52" t="s">
        <v>255</v>
      </c>
      <c r="H52" t="s">
        <v>290</v>
      </c>
      <c r="I52" t="str">
        <f>RIGHT(HvDOutputData[[#This Row],[OPLocCode]],1)</f>
        <v>A</v>
      </c>
      <c r="J52" t="s">
        <v>472</v>
      </c>
    </row>
    <row r="53" spans="1:10" x14ac:dyDescent="0.45">
      <c r="A53" t="s">
        <v>14</v>
      </c>
      <c r="B53" t="s">
        <v>118</v>
      </c>
      <c r="C53" t="s">
        <v>121</v>
      </c>
      <c r="D53" s="1" t="s">
        <v>209</v>
      </c>
      <c r="E53" t="s">
        <v>43</v>
      </c>
      <c r="F53" t="s">
        <v>124</v>
      </c>
      <c r="G53" t="s">
        <v>255</v>
      </c>
      <c r="H53" t="s">
        <v>291</v>
      </c>
      <c r="I53" t="str">
        <f>RIGHT(HvDOutputData[[#This Row],[OPLocCode]],1)</f>
        <v>B</v>
      </c>
      <c r="J53" t="s">
        <v>473</v>
      </c>
    </row>
    <row r="54" spans="1:10" x14ac:dyDescent="0.45">
      <c r="A54" t="s">
        <v>14</v>
      </c>
      <c r="B54" t="s">
        <v>118</v>
      </c>
      <c r="C54" t="s">
        <v>121</v>
      </c>
      <c r="D54" s="1" t="s">
        <v>209</v>
      </c>
      <c r="E54" t="s">
        <v>43</v>
      </c>
      <c r="F54" t="s">
        <v>124</v>
      </c>
      <c r="G54" t="s">
        <v>255</v>
      </c>
      <c r="H54" t="s">
        <v>293</v>
      </c>
      <c r="I54" t="str">
        <f>RIGHT(HvDOutputData[[#This Row],[OPLocCode]],1)</f>
        <v>A</v>
      </c>
      <c r="J54" t="s">
        <v>474</v>
      </c>
    </row>
    <row r="55" spans="1:10" x14ac:dyDescent="0.45">
      <c r="A55" t="s">
        <v>14</v>
      </c>
      <c r="B55" t="s">
        <v>118</v>
      </c>
      <c r="C55" t="s">
        <v>121</v>
      </c>
      <c r="D55" s="1" t="s">
        <v>209</v>
      </c>
      <c r="E55" t="s">
        <v>43</v>
      </c>
      <c r="F55" t="s">
        <v>124</v>
      </c>
      <c r="G55" t="s">
        <v>255</v>
      </c>
      <c r="H55" t="s">
        <v>294</v>
      </c>
      <c r="I55" t="str">
        <f>RIGHT(HvDOutputData[[#This Row],[OPLocCode]],1)</f>
        <v>B</v>
      </c>
      <c r="J55" t="s">
        <v>475</v>
      </c>
    </row>
    <row r="56" spans="1:10" x14ac:dyDescent="0.45">
      <c r="A56" t="s">
        <v>14</v>
      </c>
      <c r="B56" t="s">
        <v>118</v>
      </c>
      <c r="C56" t="s">
        <v>121</v>
      </c>
      <c r="D56" s="1" t="s">
        <v>209</v>
      </c>
      <c r="E56" t="s">
        <v>43</v>
      </c>
      <c r="F56" t="s">
        <v>124</v>
      </c>
      <c r="G56" t="s">
        <v>255</v>
      </c>
      <c r="H56" t="s">
        <v>296</v>
      </c>
      <c r="I56" t="str">
        <f>RIGHT(HvDOutputData[[#This Row],[OPLocCode]],1)</f>
        <v>A</v>
      </c>
      <c r="J56" t="s">
        <v>476</v>
      </c>
    </row>
    <row r="57" spans="1:10" x14ac:dyDescent="0.45">
      <c r="A57" t="s">
        <v>14</v>
      </c>
      <c r="B57" t="s">
        <v>118</v>
      </c>
      <c r="C57" t="s">
        <v>121</v>
      </c>
      <c r="D57" s="1" t="s">
        <v>209</v>
      </c>
      <c r="E57" t="s">
        <v>43</v>
      </c>
      <c r="F57" t="s">
        <v>124</v>
      </c>
      <c r="G57" t="s">
        <v>255</v>
      </c>
      <c r="H57" t="s">
        <v>297</v>
      </c>
      <c r="I57" t="str">
        <f>RIGHT(HvDOutputData[[#This Row],[OPLocCode]],1)</f>
        <v>B</v>
      </c>
      <c r="J57" t="s">
        <v>477</v>
      </c>
    </row>
    <row r="58" spans="1:10" x14ac:dyDescent="0.45">
      <c r="A58" t="s">
        <v>14</v>
      </c>
      <c r="B58" t="s">
        <v>118</v>
      </c>
      <c r="C58" t="s">
        <v>121</v>
      </c>
      <c r="D58" s="1" t="s">
        <v>209</v>
      </c>
      <c r="E58" t="s">
        <v>43</v>
      </c>
      <c r="F58" t="s">
        <v>124</v>
      </c>
      <c r="G58" t="s">
        <v>255</v>
      </c>
      <c r="H58" t="s">
        <v>311</v>
      </c>
      <c r="I58" t="str">
        <f>RIGHT(HvDOutputData[[#This Row],[OPLocCode]],1)</f>
        <v>A</v>
      </c>
      <c r="J58" t="s">
        <v>478</v>
      </c>
    </row>
    <row r="59" spans="1:10" x14ac:dyDescent="0.45">
      <c r="A59" t="s">
        <v>14</v>
      </c>
      <c r="B59" t="s">
        <v>118</v>
      </c>
      <c r="C59" t="s">
        <v>121</v>
      </c>
      <c r="D59" s="1" t="s">
        <v>209</v>
      </c>
      <c r="E59" t="s">
        <v>43</v>
      </c>
      <c r="F59" t="s">
        <v>124</v>
      </c>
      <c r="G59" t="s">
        <v>255</v>
      </c>
      <c r="H59" t="s">
        <v>312</v>
      </c>
      <c r="I59" t="str">
        <f>RIGHT(HvDOutputData[[#This Row],[OPLocCode]],1)</f>
        <v>B</v>
      </c>
      <c r="J59" t="s">
        <v>479</v>
      </c>
    </row>
    <row r="60" spans="1:10" x14ac:dyDescent="0.45">
      <c r="A60" t="s">
        <v>14</v>
      </c>
      <c r="B60" t="s">
        <v>118</v>
      </c>
      <c r="C60" t="s">
        <v>121</v>
      </c>
      <c r="D60" s="1" t="s">
        <v>209</v>
      </c>
      <c r="E60" t="s">
        <v>43</v>
      </c>
      <c r="F60" t="s">
        <v>124</v>
      </c>
      <c r="G60" t="s">
        <v>255</v>
      </c>
      <c r="H60" t="s">
        <v>302</v>
      </c>
      <c r="I60" t="str">
        <f>RIGHT(HvDOutputData[[#This Row],[OPLocCode]],1)</f>
        <v>A</v>
      </c>
      <c r="J60" t="s">
        <v>480</v>
      </c>
    </row>
    <row r="61" spans="1:10" x14ac:dyDescent="0.45">
      <c r="A61" t="s">
        <v>14</v>
      </c>
      <c r="B61" t="s">
        <v>118</v>
      </c>
      <c r="C61" t="s">
        <v>121</v>
      </c>
      <c r="D61" s="1" t="s">
        <v>209</v>
      </c>
      <c r="E61" t="s">
        <v>43</v>
      </c>
      <c r="F61" t="s">
        <v>124</v>
      </c>
      <c r="G61" t="s">
        <v>255</v>
      </c>
      <c r="H61" t="s">
        <v>303</v>
      </c>
      <c r="I61" t="str">
        <f>RIGHT(HvDOutputData[[#This Row],[OPLocCode]],1)</f>
        <v>B</v>
      </c>
      <c r="J61" t="s">
        <v>481</v>
      </c>
    </row>
    <row r="62" spans="1:10" x14ac:dyDescent="0.45">
      <c r="A62" t="s">
        <v>14</v>
      </c>
      <c r="B62" t="s">
        <v>118</v>
      </c>
      <c r="C62" t="s">
        <v>121</v>
      </c>
      <c r="D62" s="1" t="s">
        <v>209</v>
      </c>
      <c r="E62" t="s">
        <v>43</v>
      </c>
      <c r="F62" t="s">
        <v>124</v>
      </c>
      <c r="G62" t="s">
        <v>255</v>
      </c>
      <c r="H62" t="s">
        <v>305</v>
      </c>
      <c r="I62" t="str">
        <f>RIGHT(HvDOutputData[[#This Row],[OPLocCode]],1)</f>
        <v>A</v>
      </c>
      <c r="J62" t="s">
        <v>482</v>
      </c>
    </row>
    <row r="63" spans="1:10" x14ac:dyDescent="0.45">
      <c r="A63" t="s">
        <v>14</v>
      </c>
      <c r="B63" t="s">
        <v>118</v>
      </c>
      <c r="C63" t="s">
        <v>121</v>
      </c>
      <c r="D63" s="1" t="s">
        <v>209</v>
      </c>
      <c r="E63" t="s">
        <v>43</v>
      </c>
      <c r="F63" t="s">
        <v>124</v>
      </c>
      <c r="G63" t="s">
        <v>255</v>
      </c>
      <c r="H63" t="s">
        <v>306</v>
      </c>
      <c r="I63" t="str">
        <f>RIGHT(HvDOutputData[[#This Row],[OPLocCode]],1)</f>
        <v>B</v>
      </c>
      <c r="J63" t="s">
        <v>483</v>
      </c>
    </row>
    <row r="64" spans="1:10" x14ac:dyDescent="0.45">
      <c r="A64" t="s">
        <v>14</v>
      </c>
      <c r="B64" t="s">
        <v>118</v>
      </c>
      <c r="C64" t="s">
        <v>121</v>
      </c>
      <c r="D64" s="1" t="s">
        <v>209</v>
      </c>
      <c r="E64" t="s">
        <v>43</v>
      </c>
      <c r="F64" t="s">
        <v>124</v>
      </c>
      <c r="G64" t="s">
        <v>255</v>
      </c>
      <c r="H64" t="s">
        <v>308</v>
      </c>
      <c r="I64" t="str">
        <f>RIGHT(HvDOutputData[[#This Row],[OPLocCode]],1)</f>
        <v>A</v>
      </c>
      <c r="J64" t="s">
        <v>484</v>
      </c>
    </row>
    <row r="65" spans="1:10" x14ac:dyDescent="0.45">
      <c r="A65" t="s">
        <v>14</v>
      </c>
      <c r="B65" t="s">
        <v>118</v>
      </c>
      <c r="C65" t="s">
        <v>121</v>
      </c>
      <c r="D65" s="1" t="s">
        <v>209</v>
      </c>
      <c r="E65" t="s">
        <v>43</v>
      </c>
      <c r="F65" t="s">
        <v>124</v>
      </c>
      <c r="G65" t="s">
        <v>255</v>
      </c>
      <c r="H65" t="s">
        <v>309</v>
      </c>
      <c r="I65" t="str">
        <f>RIGHT(HvDOutputData[[#This Row],[OPLocCode]],1)</f>
        <v>B</v>
      </c>
      <c r="J65" t="s">
        <v>485</v>
      </c>
    </row>
    <row r="66" spans="1:10" x14ac:dyDescent="0.45">
      <c r="A66" t="s">
        <v>14</v>
      </c>
      <c r="B66" t="s">
        <v>118</v>
      </c>
      <c r="C66" t="s">
        <v>121</v>
      </c>
      <c r="D66" s="1" t="s">
        <v>209</v>
      </c>
      <c r="E66" t="s">
        <v>43</v>
      </c>
      <c r="F66" t="s">
        <v>124</v>
      </c>
      <c r="G66" t="s">
        <v>255</v>
      </c>
      <c r="H66" t="s">
        <v>323</v>
      </c>
      <c r="I66" t="str">
        <f>RIGHT(HvDOutputData[[#This Row],[OPLocCode]],1)</f>
        <v>A</v>
      </c>
      <c r="J66" t="s">
        <v>486</v>
      </c>
    </row>
    <row r="67" spans="1:10" x14ac:dyDescent="0.45">
      <c r="A67" t="s">
        <v>14</v>
      </c>
      <c r="B67" t="s">
        <v>118</v>
      </c>
      <c r="C67" t="s">
        <v>121</v>
      </c>
      <c r="D67" s="1" t="s">
        <v>209</v>
      </c>
      <c r="E67" t="s">
        <v>43</v>
      </c>
      <c r="F67" t="s">
        <v>124</v>
      </c>
      <c r="G67" t="s">
        <v>255</v>
      </c>
      <c r="H67" t="s">
        <v>324</v>
      </c>
      <c r="I67" t="str">
        <f>RIGHT(HvDOutputData[[#This Row],[OPLocCode]],1)</f>
        <v>B</v>
      </c>
      <c r="J67" t="s">
        <v>487</v>
      </c>
    </row>
    <row r="68" spans="1:10" x14ac:dyDescent="0.45">
      <c r="A68" t="s">
        <v>14</v>
      </c>
      <c r="B68" t="s">
        <v>118</v>
      </c>
      <c r="C68" t="s">
        <v>121</v>
      </c>
      <c r="D68" s="1" t="s">
        <v>209</v>
      </c>
      <c r="E68" t="s">
        <v>43</v>
      </c>
      <c r="F68" t="s">
        <v>124</v>
      </c>
      <c r="G68" t="s">
        <v>255</v>
      </c>
      <c r="H68" t="s">
        <v>314</v>
      </c>
      <c r="I68" t="str">
        <f>RIGHT(HvDOutputData[[#This Row],[OPLocCode]],1)</f>
        <v>A</v>
      </c>
      <c r="J68" t="s">
        <v>488</v>
      </c>
    </row>
    <row r="69" spans="1:10" x14ac:dyDescent="0.45">
      <c r="A69" t="s">
        <v>14</v>
      </c>
      <c r="B69" t="s">
        <v>118</v>
      </c>
      <c r="C69" t="s">
        <v>121</v>
      </c>
      <c r="D69" s="1" t="s">
        <v>209</v>
      </c>
      <c r="E69" t="s">
        <v>43</v>
      </c>
      <c r="F69" t="s">
        <v>124</v>
      </c>
      <c r="G69" t="s">
        <v>255</v>
      </c>
      <c r="H69" t="s">
        <v>315</v>
      </c>
      <c r="I69" t="str">
        <f>RIGHT(HvDOutputData[[#This Row],[OPLocCode]],1)</f>
        <v>B</v>
      </c>
      <c r="J69" t="s">
        <v>489</v>
      </c>
    </row>
    <row r="70" spans="1:10" x14ac:dyDescent="0.45">
      <c r="A70" t="s">
        <v>14</v>
      </c>
      <c r="B70" t="s">
        <v>118</v>
      </c>
      <c r="C70" t="s">
        <v>121</v>
      </c>
      <c r="D70" s="1" t="s">
        <v>209</v>
      </c>
      <c r="E70" t="s">
        <v>43</v>
      </c>
      <c r="F70" t="s">
        <v>124</v>
      </c>
      <c r="G70" t="s">
        <v>255</v>
      </c>
      <c r="H70" t="s">
        <v>317</v>
      </c>
      <c r="I70" t="str">
        <f>RIGHT(HvDOutputData[[#This Row],[OPLocCode]],1)</f>
        <v>A</v>
      </c>
      <c r="J70" t="s">
        <v>490</v>
      </c>
    </row>
    <row r="71" spans="1:10" x14ac:dyDescent="0.45">
      <c r="A71" t="s">
        <v>14</v>
      </c>
      <c r="B71" t="s">
        <v>118</v>
      </c>
      <c r="C71" t="s">
        <v>121</v>
      </c>
      <c r="D71" s="1" t="s">
        <v>209</v>
      </c>
      <c r="E71" t="s">
        <v>43</v>
      </c>
      <c r="F71" t="s">
        <v>124</v>
      </c>
      <c r="G71" t="s">
        <v>255</v>
      </c>
      <c r="H71" t="s">
        <v>318</v>
      </c>
      <c r="I71" t="str">
        <f>RIGHT(HvDOutputData[[#This Row],[OPLocCode]],1)</f>
        <v>B</v>
      </c>
      <c r="J71" t="s">
        <v>491</v>
      </c>
    </row>
    <row r="72" spans="1:10" x14ac:dyDescent="0.45">
      <c r="A72" t="s">
        <v>14</v>
      </c>
      <c r="B72" t="s">
        <v>118</v>
      </c>
      <c r="C72" t="s">
        <v>121</v>
      </c>
      <c r="D72" s="1" t="s">
        <v>209</v>
      </c>
      <c r="E72" t="s">
        <v>43</v>
      </c>
      <c r="F72" t="s">
        <v>124</v>
      </c>
      <c r="G72" t="s">
        <v>255</v>
      </c>
      <c r="H72" t="s">
        <v>320</v>
      </c>
      <c r="I72" t="str">
        <f>RIGHT(HvDOutputData[[#This Row],[OPLocCode]],1)</f>
        <v>A</v>
      </c>
      <c r="J72" t="s">
        <v>492</v>
      </c>
    </row>
    <row r="73" spans="1:10" x14ac:dyDescent="0.45">
      <c r="A73" t="s">
        <v>14</v>
      </c>
      <c r="B73" t="s">
        <v>118</v>
      </c>
      <c r="C73" t="s">
        <v>121</v>
      </c>
      <c r="D73" s="1" t="s">
        <v>209</v>
      </c>
      <c r="E73" t="s">
        <v>43</v>
      </c>
      <c r="F73" t="s">
        <v>124</v>
      </c>
      <c r="G73" t="s">
        <v>255</v>
      </c>
      <c r="H73" t="s">
        <v>321</v>
      </c>
      <c r="I73" t="str">
        <f>RIGHT(HvDOutputData[[#This Row],[OPLocCode]],1)</f>
        <v>B</v>
      </c>
      <c r="J73" t="s">
        <v>493</v>
      </c>
    </row>
    <row r="74" spans="1:10" x14ac:dyDescent="0.45">
      <c r="A74" t="s">
        <v>14</v>
      </c>
      <c r="B74" t="s">
        <v>118</v>
      </c>
      <c r="C74" t="s">
        <v>121</v>
      </c>
      <c r="D74" s="1" t="s">
        <v>209</v>
      </c>
      <c r="E74" t="s">
        <v>43</v>
      </c>
      <c r="F74" t="s">
        <v>124</v>
      </c>
      <c r="G74" t="s">
        <v>255</v>
      </c>
      <c r="H74" t="s">
        <v>335</v>
      </c>
      <c r="I74" t="str">
        <f>RIGHT(HvDOutputData[[#This Row],[OPLocCode]],1)</f>
        <v>A</v>
      </c>
      <c r="J74" t="s">
        <v>494</v>
      </c>
    </row>
    <row r="75" spans="1:10" x14ac:dyDescent="0.45">
      <c r="A75" t="s">
        <v>14</v>
      </c>
      <c r="B75" t="s">
        <v>118</v>
      </c>
      <c r="C75" t="s">
        <v>121</v>
      </c>
      <c r="D75" s="1" t="s">
        <v>209</v>
      </c>
      <c r="E75" t="s">
        <v>43</v>
      </c>
      <c r="F75" t="s">
        <v>124</v>
      </c>
      <c r="G75" t="s">
        <v>255</v>
      </c>
      <c r="H75" t="s">
        <v>336</v>
      </c>
      <c r="I75" t="str">
        <f>RIGHT(HvDOutputData[[#This Row],[OPLocCode]],1)</f>
        <v>B</v>
      </c>
      <c r="J75" t="s">
        <v>495</v>
      </c>
    </row>
    <row r="76" spans="1:10" x14ac:dyDescent="0.45">
      <c r="A76" t="s">
        <v>14</v>
      </c>
      <c r="B76" t="s">
        <v>118</v>
      </c>
      <c r="C76" t="s">
        <v>121</v>
      </c>
      <c r="D76" s="1" t="s">
        <v>209</v>
      </c>
      <c r="E76" t="s">
        <v>43</v>
      </c>
      <c r="F76" t="s">
        <v>124</v>
      </c>
      <c r="G76" t="s">
        <v>255</v>
      </c>
      <c r="H76" t="s">
        <v>326</v>
      </c>
      <c r="I76" t="str">
        <f>RIGHT(HvDOutputData[[#This Row],[OPLocCode]],1)</f>
        <v>A</v>
      </c>
      <c r="J76" t="s">
        <v>496</v>
      </c>
    </row>
    <row r="77" spans="1:10" x14ac:dyDescent="0.45">
      <c r="A77" t="s">
        <v>14</v>
      </c>
      <c r="B77" t="s">
        <v>118</v>
      </c>
      <c r="C77" t="s">
        <v>121</v>
      </c>
      <c r="D77" s="1" t="s">
        <v>209</v>
      </c>
      <c r="E77" t="s">
        <v>43</v>
      </c>
      <c r="F77" t="s">
        <v>124</v>
      </c>
      <c r="G77" t="s">
        <v>255</v>
      </c>
      <c r="H77" t="s">
        <v>327</v>
      </c>
      <c r="I77" t="str">
        <f>RIGHT(HvDOutputData[[#This Row],[OPLocCode]],1)</f>
        <v>B</v>
      </c>
      <c r="J77" t="s">
        <v>497</v>
      </c>
    </row>
    <row r="78" spans="1:10" x14ac:dyDescent="0.45">
      <c r="A78" t="s">
        <v>14</v>
      </c>
      <c r="B78" t="s">
        <v>118</v>
      </c>
      <c r="C78" t="s">
        <v>121</v>
      </c>
      <c r="D78" s="1" t="s">
        <v>209</v>
      </c>
      <c r="E78" t="s">
        <v>43</v>
      </c>
      <c r="F78" t="s">
        <v>124</v>
      </c>
      <c r="G78" t="s">
        <v>255</v>
      </c>
      <c r="H78" t="s">
        <v>329</v>
      </c>
      <c r="I78" t="str">
        <f>RIGHT(HvDOutputData[[#This Row],[OPLocCode]],1)</f>
        <v>A</v>
      </c>
      <c r="J78" t="s">
        <v>498</v>
      </c>
    </row>
    <row r="79" spans="1:10" x14ac:dyDescent="0.45">
      <c r="A79" t="s">
        <v>14</v>
      </c>
      <c r="B79" t="s">
        <v>118</v>
      </c>
      <c r="C79" t="s">
        <v>121</v>
      </c>
      <c r="D79" s="1" t="s">
        <v>209</v>
      </c>
      <c r="E79" t="s">
        <v>43</v>
      </c>
      <c r="F79" t="s">
        <v>124</v>
      </c>
      <c r="G79" t="s">
        <v>255</v>
      </c>
      <c r="H79" t="s">
        <v>330</v>
      </c>
      <c r="I79" t="str">
        <f>RIGHT(HvDOutputData[[#This Row],[OPLocCode]],1)</f>
        <v>B</v>
      </c>
      <c r="J79" t="s">
        <v>499</v>
      </c>
    </row>
    <row r="80" spans="1:10" x14ac:dyDescent="0.45">
      <c r="A80" t="s">
        <v>14</v>
      </c>
      <c r="B80" t="s">
        <v>118</v>
      </c>
      <c r="C80" t="s">
        <v>121</v>
      </c>
      <c r="D80" s="1" t="s">
        <v>209</v>
      </c>
      <c r="E80" t="s">
        <v>43</v>
      </c>
      <c r="F80" t="s">
        <v>124</v>
      </c>
      <c r="G80" t="s">
        <v>255</v>
      </c>
      <c r="H80" t="s">
        <v>332</v>
      </c>
      <c r="I80" t="str">
        <f>RIGHT(HvDOutputData[[#This Row],[OPLocCode]],1)</f>
        <v>A</v>
      </c>
      <c r="J80" t="s">
        <v>500</v>
      </c>
    </row>
    <row r="81" spans="1:10" x14ac:dyDescent="0.45">
      <c r="A81" t="s">
        <v>14</v>
      </c>
      <c r="B81" t="s">
        <v>118</v>
      </c>
      <c r="C81" t="s">
        <v>121</v>
      </c>
      <c r="D81" s="1" t="s">
        <v>209</v>
      </c>
      <c r="E81" t="s">
        <v>43</v>
      </c>
      <c r="F81" t="s">
        <v>124</v>
      </c>
      <c r="G81" t="s">
        <v>255</v>
      </c>
      <c r="H81" t="s">
        <v>333</v>
      </c>
      <c r="I81" t="str">
        <f>RIGHT(HvDOutputData[[#This Row],[OPLocCode]],1)</f>
        <v>B</v>
      </c>
      <c r="J81" t="s">
        <v>501</v>
      </c>
    </row>
    <row r="82" spans="1:10" x14ac:dyDescent="0.45">
      <c r="A82" t="s">
        <v>14</v>
      </c>
      <c r="B82" t="s">
        <v>118</v>
      </c>
      <c r="C82" t="s">
        <v>121</v>
      </c>
      <c r="D82" s="1" t="s">
        <v>209</v>
      </c>
      <c r="E82" t="s">
        <v>43</v>
      </c>
      <c r="F82" t="s">
        <v>124</v>
      </c>
      <c r="G82" t="s">
        <v>255</v>
      </c>
      <c r="H82" t="s">
        <v>347</v>
      </c>
      <c r="I82" t="str">
        <f>RIGHT(HvDOutputData[[#This Row],[OPLocCode]],1)</f>
        <v>A</v>
      </c>
      <c r="J82" t="s">
        <v>502</v>
      </c>
    </row>
    <row r="83" spans="1:10" x14ac:dyDescent="0.45">
      <c r="A83" t="s">
        <v>14</v>
      </c>
      <c r="B83" t="s">
        <v>118</v>
      </c>
      <c r="C83" t="s">
        <v>121</v>
      </c>
      <c r="D83" s="1" t="s">
        <v>209</v>
      </c>
      <c r="E83" t="s">
        <v>43</v>
      </c>
      <c r="F83" t="s">
        <v>124</v>
      </c>
      <c r="G83" t="s">
        <v>255</v>
      </c>
      <c r="H83" t="s">
        <v>348</v>
      </c>
      <c r="I83" t="str">
        <f>RIGHT(HvDOutputData[[#This Row],[OPLocCode]],1)</f>
        <v>B</v>
      </c>
      <c r="J83" t="s">
        <v>503</v>
      </c>
    </row>
    <row r="84" spans="1:10" x14ac:dyDescent="0.45">
      <c r="A84" t="s">
        <v>14</v>
      </c>
      <c r="B84" t="s">
        <v>118</v>
      </c>
      <c r="C84" t="s">
        <v>121</v>
      </c>
      <c r="D84" s="1" t="s">
        <v>209</v>
      </c>
      <c r="E84" t="s">
        <v>43</v>
      </c>
      <c r="F84" t="s">
        <v>124</v>
      </c>
      <c r="G84" t="s">
        <v>255</v>
      </c>
      <c r="H84" t="s">
        <v>338</v>
      </c>
      <c r="I84" t="str">
        <f>RIGHT(HvDOutputData[[#This Row],[OPLocCode]],1)</f>
        <v>A</v>
      </c>
      <c r="J84" t="s">
        <v>504</v>
      </c>
    </row>
    <row r="85" spans="1:10" x14ac:dyDescent="0.45">
      <c r="A85" t="s">
        <v>14</v>
      </c>
      <c r="B85" t="s">
        <v>118</v>
      </c>
      <c r="C85" t="s">
        <v>121</v>
      </c>
      <c r="D85" s="1" t="s">
        <v>209</v>
      </c>
      <c r="E85" t="s">
        <v>43</v>
      </c>
      <c r="F85" t="s">
        <v>124</v>
      </c>
      <c r="G85" t="s">
        <v>255</v>
      </c>
      <c r="H85" t="s">
        <v>339</v>
      </c>
      <c r="I85" t="str">
        <f>RIGHT(HvDOutputData[[#This Row],[OPLocCode]],1)</f>
        <v>B</v>
      </c>
      <c r="J85" t="s">
        <v>505</v>
      </c>
    </row>
    <row r="86" spans="1:10" x14ac:dyDescent="0.45">
      <c r="A86" t="s">
        <v>14</v>
      </c>
      <c r="B86" t="s">
        <v>118</v>
      </c>
      <c r="C86" t="s">
        <v>121</v>
      </c>
      <c r="D86" s="1" t="s">
        <v>209</v>
      </c>
      <c r="E86" t="s">
        <v>43</v>
      </c>
      <c r="F86" t="s">
        <v>124</v>
      </c>
      <c r="G86" t="s">
        <v>255</v>
      </c>
      <c r="H86" t="s">
        <v>341</v>
      </c>
      <c r="I86" t="str">
        <f>RIGHT(HvDOutputData[[#This Row],[OPLocCode]],1)</f>
        <v>A</v>
      </c>
      <c r="J86" t="s">
        <v>506</v>
      </c>
    </row>
    <row r="87" spans="1:10" x14ac:dyDescent="0.45">
      <c r="A87" t="s">
        <v>14</v>
      </c>
      <c r="B87" t="s">
        <v>118</v>
      </c>
      <c r="C87" t="s">
        <v>121</v>
      </c>
      <c r="D87" s="1" t="s">
        <v>209</v>
      </c>
      <c r="E87" t="s">
        <v>43</v>
      </c>
      <c r="F87" t="s">
        <v>124</v>
      </c>
      <c r="G87" t="s">
        <v>255</v>
      </c>
      <c r="H87" t="s">
        <v>342</v>
      </c>
      <c r="I87" t="str">
        <f>RIGHT(HvDOutputData[[#This Row],[OPLocCode]],1)</f>
        <v>B</v>
      </c>
      <c r="J87" t="s">
        <v>507</v>
      </c>
    </row>
    <row r="88" spans="1:10" x14ac:dyDescent="0.45">
      <c r="A88" t="s">
        <v>14</v>
      </c>
      <c r="B88" t="s">
        <v>118</v>
      </c>
      <c r="C88" t="s">
        <v>121</v>
      </c>
      <c r="D88" s="1" t="s">
        <v>209</v>
      </c>
      <c r="E88" t="s">
        <v>43</v>
      </c>
      <c r="F88" t="s">
        <v>124</v>
      </c>
      <c r="G88" t="s">
        <v>255</v>
      </c>
      <c r="H88" t="s">
        <v>344</v>
      </c>
      <c r="I88" t="str">
        <f>RIGHT(HvDOutputData[[#This Row],[OPLocCode]],1)</f>
        <v>A</v>
      </c>
      <c r="J88" t="s">
        <v>508</v>
      </c>
    </row>
    <row r="89" spans="1:10" x14ac:dyDescent="0.45">
      <c r="A89" t="s">
        <v>14</v>
      </c>
      <c r="B89" t="s">
        <v>118</v>
      </c>
      <c r="C89" t="s">
        <v>121</v>
      </c>
      <c r="D89" s="1" t="s">
        <v>209</v>
      </c>
      <c r="E89" t="s">
        <v>43</v>
      </c>
      <c r="F89" t="s">
        <v>124</v>
      </c>
      <c r="G89" t="s">
        <v>255</v>
      </c>
      <c r="H89" t="s">
        <v>345</v>
      </c>
      <c r="I89" t="str">
        <f>RIGHT(HvDOutputData[[#This Row],[OPLocCode]],1)</f>
        <v>B</v>
      </c>
      <c r="J89" t="s">
        <v>509</v>
      </c>
    </row>
    <row r="90" spans="1:10" x14ac:dyDescent="0.45">
      <c r="A90" t="s">
        <v>14</v>
      </c>
      <c r="B90" t="s">
        <v>118</v>
      </c>
      <c r="C90" t="s">
        <v>121</v>
      </c>
      <c r="D90" s="1" t="s">
        <v>209</v>
      </c>
      <c r="E90" t="s">
        <v>43</v>
      </c>
      <c r="F90" t="s">
        <v>124</v>
      </c>
      <c r="G90" t="s">
        <v>255</v>
      </c>
      <c r="H90" t="s">
        <v>359</v>
      </c>
      <c r="I90" t="str">
        <f>RIGHT(HvDOutputData[[#This Row],[OPLocCode]],1)</f>
        <v>A</v>
      </c>
      <c r="J90" t="s">
        <v>510</v>
      </c>
    </row>
    <row r="91" spans="1:10" x14ac:dyDescent="0.45">
      <c r="A91" t="s">
        <v>14</v>
      </c>
      <c r="B91" t="s">
        <v>118</v>
      </c>
      <c r="C91" t="s">
        <v>121</v>
      </c>
      <c r="D91" s="1" t="s">
        <v>209</v>
      </c>
      <c r="E91" t="s">
        <v>43</v>
      </c>
      <c r="F91" t="s">
        <v>124</v>
      </c>
      <c r="G91" t="s">
        <v>255</v>
      </c>
      <c r="H91" t="s">
        <v>360</v>
      </c>
      <c r="I91" t="str">
        <f>RIGHT(HvDOutputData[[#This Row],[OPLocCode]],1)</f>
        <v>B</v>
      </c>
      <c r="J91" t="s">
        <v>511</v>
      </c>
    </row>
    <row r="92" spans="1:10" x14ac:dyDescent="0.45">
      <c r="A92" t="s">
        <v>14</v>
      </c>
      <c r="B92" t="s">
        <v>118</v>
      </c>
      <c r="C92" t="s">
        <v>121</v>
      </c>
      <c r="D92" s="1" t="s">
        <v>209</v>
      </c>
      <c r="E92" t="s">
        <v>43</v>
      </c>
      <c r="F92" t="s">
        <v>124</v>
      </c>
      <c r="G92" t="s">
        <v>255</v>
      </c>
      <c r="H92" t="s">
        <v>350</v>
      </c>
      <c r="I92" t="str">
        <f>RIGHT(HvDOutputData[[#This Row],[OPLocCode]],1)</f>
        <v>A</v>
      </c>
      <c r="J92" t="s">
        <v>512</v>
      </c>
    </row>
    <row r="93" spans="1:10" x14ac:dyDescent="0.45">
      <c r="A93" t="s">
        <v>14</v>
      </c>
      <c r="B93" t="s">
        <v>118</v>
      </c>
      <c r="C93" t="s">
        <v>121</v>
      </c>
      <c r="D93" s="1" t="s">
        <v>209</v>
      </c>
      <c r="E93" t="s">
        <v>43</v>
      </c>
      <c r="F93" t="s">
        <v>124</v>
      </c>
      <c r="G93" t="s">
        <v>255</v>
      </c>
      <c r="H93" t="s">
        <v>351</v>
      </c>
      <c r="I93" t="str">
        <f>RIGHT(HvDOutputData[[#This Row],[OPLocCode]],1)</f>
        <v>B</v>
      </c>
      <c r="J93" t="s">
        <v>513</v>
      </c>
    </row>
    <row r="94" spans="1:10" x14ac:dyDescent="0.45">
      <c r="A94" t="s">
        <v>14</v>
      </c>
      <c r="B94" t="s">
        <v>118</v>
      </c>
      <c r="C94" t="s">
        <v>121</v>
      </c>
      <c r="D94" s="1" t="s">
        <v>209</v>
      </c>
      <c r="E94" t="s">
        <v>43</v>
      </c>
      <c r="F94" t="s">
        <v>124</v>
      </c>
      <c r="G94" t="s">
        <v>255</v>
      </c>
      <c r="H94" t="s">
        <v>353</v>
      </c>
      <c r="I94" t="str">
        <f>RIGHT(HvDOutputData[[#This Row],[OPLocCode]],1)</f>
        <v>A</v>
      </c>
      <c r="J94" t="s">
        <v>514</v>
      </c>
    </row>
    <row r="95" spans="1:10" x14ac:dyDescent="0.45">
      <c r="A95" t="s">
        <v>14</v>
      </c>
      <c r="B95" t="s">
        <v>118</v>
      </c>
      <c r="C95" t="s">
        <v>121</v>
      </c>
      <c r="D95" s="1" t="s">
        <v>209</v>
      </c>
      <c r="E95" t="s">
        <v>43</v>
      </c>
      <c r="F95" t="s">
        <v>124</v>
      </c>
      <c r="G95" t="s">
        <v>255</v>
      </c>
      <c r="H95" t="s">
        <v>354</v>
      </c>
      <c r="I95" t="str">
        <f>RIGHT(HvDOutputData[[#This Row],[OPLocCode]],1)</f>
        <v>B</v>
      </c>
      <c r="J95" t="s">
        <v>515</v>
      </c>
    </row>
    <row r="96" spans="1:10" x14ac:dyDescent="0.45">
      <c r="A96" t="s">
        <v>14</v>
      </c>
      <c r="B96" t="s">
        <v>118</v>
      </c>
      <c r="C96" t="s">
        <v>121</v>
      </c>
      <c r="D96" s="1" t="s">
        <v>209</v>
      </c>
      <c r="E96" t="s">
        <v>43</v>
      </c>
      <c r="F96" t="s">
        <v>124</v>
      </c>
      <c r="G96" t="s">
        <v>255</v>
      </c>
      <c r="H96" t="s">
        <v>356</v>
      </c>
      <c r="I96" t="str">
        <f>RIGHT(HvDOutputData[[#This Row],[OPLocCode]],1)</f>
        <v>A</v>
      </c>
      <c r="J96" t="s">
        <v>516</v>
      </c>
    </row>
    <row r="97" spans="1:10" x14ac:dyDescent="0.45">
      <c r="A97" t="s">
        <v>14</v>
      </c>
      <c r="B97" t="s">
        <v>118</v>
      </c>
      <c r="C97" t="s">
        <v>121</v>
      </c>
      <c r="D97" s="1" t="s">
        <v>209</v>
      </c>
      <c r="E97" t="s">
        <v>43</v>
      </c>
      <c r="F97" t="s">
        <v>124</v>
      </c>
      <c r="G97" t="s">
        <v>255</v>
      </c>
      <c r="H97" t="s">
        <v>357</v>
      </c>
      <c r="I97" t="str">
        <f>RIGHT(HvDOutputData[[#This Row],[OPLocCode]],1)</f>
        <v>B</v>
      </c>
      <c r="J97" t="s">
        <v>517</v>
      </c>
    </row>
    <row r="98" spans="1:10" x14ac:dyDescent="0.45">
      <c r="A98" t="s">
        <v>14</v>
      </c>
      <c r="B98" t="s">
        <v>116</v>
      </c>
      <c r="C98" t="s">
        <v>119</v>
      </c>
      <c r="D98" s="1" t="s">
        <v>520</v>
      </c>
      <c r="E98" t="s">
        <v>44</v>
      </c>
      <c r="F98" t="s">
        <v>124</v>
      </c>
      <c r="G98" t="s">
        <v>255</v>
      </c>
      <c r="H98" t="s">
        <v>262</v>
      </c>
      <c r="I98" t="str">
        <f>RIGHT(HvDOutputData[[#This Row],[OPLocCode]],1)</f>
        <v>1</v>
      </c>
      <c r="J98" t="s">
        <v>362</v>
      </c>
    </row>
    <row r="99" spans="1:10" x14ac:dyDescent="0.45">
      <c r="A99" t="s">
        <v>14</v>
      </c>
      <c r="B99" t="s">
        <v>116</v>
      </c>
      <c r="C99" t="s">
        <v>119</v>
      </c>
      <c r="D99" s="1" t="s">
        <v>520</v>
      </c>
      <c r="E99" t="s">
        <v>44</v>
      </c>
      <c r="F99" t="s">
        <v>124</v>
      </c>
      <c r="G99" t="s">
        <v>255</v>
      </c>
      <c r="H99" t="s">
        <v>263</v>
      </c>
      <c r="I99" t="str">
        <f>RIGHT(HvDOutputData[[#This Row],[OPLocCode]],1)</f>
        <v>2</v>
      </c>
      <c r="J99" t="s">
        <v>363</v>
      </c>
    </row>
    <row r="100" spans="1:10" x14ac:dyDescent="0.45">
      <c r="A100" t="s">
        <v>14</v>
      </c>
      <c r="B100" t="s">
        <v>116</v>
      </c>
      <c r="C100" t="s">
        <v>119</v>
      </c>
      <c r="D100" s="1" t="s">
        <v>520</v>
      </c>
      <c r="E100" t="s">
        <v>44</v>
      </c>
      <c r="F100" t="s">
        <v>124</v>
      </c>
      <c r="G100" t="s">
        <v>255</v>
      </c>
      <c r="H100" t="s">
        <v>265</v>
      </c>
      <c r="I100" t="str">
        <f>RIGHT(HvDOutputData[[#This Row],[OPLocCode]],1)</f>
        <v>4</v>
      </c>
      <c r="J100" t="s">
        <v>362</v>
      </c>
    </row>
    <row r="101" spans="1:10" x14ac:dyDescent="0.45">
      <c r="A101" t="s">
        <v>14</v>
      </c>
      <c r="B101" t="s">
        <v>116</v>
      </c>
      <c r="C101" t="s">
        <v>119</v>
      </c>
      <c r="D101" s="1" t="s">
        <v>520</v>
      </c>
      <c r="E101" t="s">
        <v>44</v>
      </c>
      <c r="F101" t="s">
        <v>124</v>
      </c>
      <c r="G101" t="s">
        <v>255</v>
      </c>
      <c r="H101" t="s">
        <v>266</v>
      </c>
      <c r="I101" t="str">
        <f>RIGHT(HvDOutputData[[#This Row],[OPLocCode]],1)</f>
        <v>5</v>
      </c>
      <c r="J101" t="s">
        <v>365</v>
      </c>
    </row>
    <row r="102" spans="1:10" x14ac:dyDescent="0.45">
      <c r="A102" t="s">
        <v>14</v>
      </c>
      <c r="B102" t="s">
        <v>116</v>
      </c>
      <c r="C102" t="s">
        <v>119</v>
      </c>
      <c r="D102" s="1" t="s">
        <v>520</v>
      </c>
      <c r="E102" t="s">
        <v>44</v>
      </c>
      <c r="F102" t="s">
        <v>124</v>
      </c>
      <c r="G102" t="s">
        <v>255</v>
      </c>
      <c r="H102" t="s">
        <v>256</v>
      </c>
      <c r="I102" t="str">
        <f>RIGHT(HvDOutputData[[#This Row],[OPLocCode]],1)</f>
        <v>1</v>
      </c>
      <c r="J102" t="s">
        <v>367</v>
      </c>
    </row>
    <row r="103" spans="1:10" x14ac:dyDescent="0.45">
      <c r="A103" t="s">
        <v>14</v>
      </c>
      <c r="B103" t="s">
        <v>116</v>
      </c>
      <c r="C103" t="s">
        <v>119</v>
      </c>
      <c r="D103" s="1" t="s">
        <v>520</v>
      </c>
      <c r="E103" t="s">
        <v>44</v>
      </c>
      <c r="F103" t="s">
        <v>124</v>
      </c>
      <c r="G103" t="s">
        <v>255</v>
      </c>
      <c r="H103" t="s">
        <v>257</v>
      </c>
      <c r="I103" t="str">
        <f>RIGHT(HvDOutputData[[#This Row],[OPLocCode]],1)</f>
        <v>2</v>
      </c>
      <c r="J103" t="s">
        <v>368</v>
      </c>
    </row>
    <row r="104" spans="1:10" x14ac:dyDescent="0.45">
      <c r="A104" t="s">
        <v>14</v>
      </c>
      <c r="B104" t="s">
        <v>116</v>
      </c>
      <c r="C104" t="s">
        <v>119</v>
      </c>
      <c r="D104" s="1" t="s">
        <v>520</v>
      </c>
      <c r="E104" t="s">
        <v>44</v>
      </c>
      <c r="F104" t="s">
        <v>124</v>
      </c>
      <c r="G104" t="s">
        <v>255</v>
      </c>
      <c r="H104" t="s">
        <v>259</v>
      </c>
      <c r="I104" t="str">
        <f>RIGHT(HvDOutputData[[#This Row],[OPLocCode]],1)</f>
        <v>4</v>
      </c>
      <c r="J104" t="s">
        <v>367</v>
      </c>
    </row>
    <row r="105" spans="1:10" x14ac:dyDescent="0.45">
      <c r="A105" t="s">
        <v>14</v>
      </c>
      <c r="B105" t="s">
        <v>116</v>
      </c>
      <c r="C105" t="s">
        <v>119</v>
      </c>
      <c r="D105" s="1" t="s">
        <v>520</v>
      </c>
      <c r="E105" t="s">
        <v>44</v>
      </c>
      <c r="F105" t="s">
        <v>124</v>
      </c>
      <c r="G105" t="s">
        <v>255</v>
      </c>
      <c r="H105" t="s">
        <v>260</v>
      </c>
      <c r="I105" t="str">
        <f>RIGHT(HvDOutputData[[#This Row],[OPLocCode]],1)</f>
        <v>5</v>
      </c>
      <c r="J105" t="s">
        <v>370</v>
      </c>
    </row>
    <row r="106" spans="1:10" x14ac:dyDescent="0.45">
      <c r="A106" t="s">
        <v>14</v>
      </c>
      <c r="B106" t="s">
        <v>116</v>
      </c>
      <c r="C106" t="s">
        <v>119</v>
      </c>
      <c r="D106" s="1" t="s">
        <v>520</v>
      </c>
      <c r="E106" t="s">
        <v>44</v>
      </c>
      <c r="F106" t="s">
        <v>124</v>
      </c>
      <c r="G106" t="s">
        <v>255</v>
      </c>
      <c r="H106" t="s">
        <v>268</v>
      </c>
      <c r="I106" t="str">
        <f>RIGHT(HvDOutputData[[#This Row],[OPLocCode]],1)</f>
        <v>1</v>
      </c>
      <c r="J106" t="s">
        <v>372</v>
      </c>
    </row>
    <row r="107" spans="1:10" x14ac:dyDescent="0.45">
      <c r="A107" t="s">
        <v>14</v>
      </c>
      <c r="B107" t="s">
        <v>116</v>
      </c>
      <c r="C107" t="s">
        <v>119</v>
      </c>
      <c r="D107" s="1" t="s">
        <v>520</v>
      </c>
      <c r="E107" t="s">
        <v>44</v>
      </c>
      <c r="F107" t="s">
        <v>124</v>
      </c>
      <c r="G107" t="s">
        <v>255</v>
      </c>
      <c r="H107" t="s">
        <v>269</v>
      </c>
      <c r="I107" t="str">
        <f>RIGHT(HvDOutputData[[#This Row],[OPLocCode]],1)</f>
        <v>2</v>
      </c>
      <c r="J107" t="s">
        <v>373</v>
      </c>
    </row>
    <row r="108" spans="1:10" x14ac:dyDescent="0.45">
      <c r="A108" t="s">
        <v>14</v>
      </c>
      <c r="B108" t="s">
        <v>116</v>
      </c>
      <c r="C108" t="s">
        <v>119</v>
      </c>
      <c r="D108" s="1" t="s">
        <v>520</v>
      </c>
      <c r="E108" t="s">
        <v>44</v>
      </c>
      <c r="F108" t="s">
        <v>124</v>
      </c>
      <c r="G108" t="s">
        <v>255</v>
      </c>
      <c r="H108" t="s">
        <v>271</v>
      </c>
      <c r="I108" t="str">
        <f>RIGHT(HvDOutputData[[#This Row],[OPLocCode]],1)</f>
        <v>4</v>
      </c>
      <c r="J108" t="s">
        <v>375</v>
      </c>
    </row>
    <row r="109" spans="1:10" x14ac:dyDescent="0.45">
      <c r="A109" t="s">
        <v>14</v>
      </c>
      <c r="B109" t="s">
        <v>116</v>
      </c>
      <c r="C109" t="s">
        <v>119</v>
      </c>
      <c r="D109" s="1" t="s">
        <v>520</v>
      </c>
      <c r="E109" t="s">
        <v>44</v>
      </c>
      <c r="F109" t="s">
        <v>124</v>
      </c>
      <c r="G109" t="s">
        <v>255</v>
      </c>
      <c r="H109" t="s">
        <v>272</v>
      </c>
      <c r="I109" t="str">
        <f>RIGHT(HvDOutputData[[#This Row],[OPLocCode]],1)</f>
        <v>5</v>
      </c>
      <c r="J109" t="s">
        <v>376</v>
      </c>
    </row>
    <row r="110" spans="1:10" x14ac:dyDescent="0.45">
      <c r="A110" t="s">
        <v>14</v>
      </c>
      <c r="B110" t="s">
        <v>116</v>
      </c>
      <c r="C110" t="s">
        <v>119</v>
      </c>
      <c r="D110" s="1" t="s">
        <v>520</v>
      </c>
      <c r="E110" t="s">
        <v>44</v>
      </c>
      <c r="F110" t="s">
        <v>124</v>
      </c>
      <c r="G110" t="s">
        <v>255</v>
      </c>
      <c r="H110" t="s">
        <v>274</v>
      </c>
      <c r="I110" t="str">
        <f>RIGHT(HvDOutputData[[#This Row],[OPLocCode]],1)</f>
        <v>1</v>
      </c>
      <c r="J110" t="s">
        <v>378</v>
      </c>
    </row>
    <row r="111" spans="1:10" x14ac:dyDescent="0.45">
      <c r="A111" t="s">
        <v>14</v>
      </c>
      <c r="B111" t="s">
        <v>116</v>
      </c>
      <c r="C111" t="s">
        <v>119</v>
      </c>
      <c r="D111" s="1" t="s">
        <v>520</v>
      </c>
      <c r="E111" t="s">
        <v>44</v>
      </c>
      <c r="F111" t="s">
        <v>124</v>
      </c>
      <c r="G111" t="s">
        <v>255</v>
      </c>
      <c r="H111" t="s">
        <v>275</v>
      </c>
      <c r="I111" t="str">
        <f>RIGHT(HvDOutputData[[#This Row],[OPLocCode]],1)</f>
        <v>2</v>
      </c>
      <c r="J111" t="s">
        <v>379</v>
      </c>
    </row>
    <row r="112" spans="1:10" x14ac:dyDescent="0.45">
      <c r="A112" t="s">
        <v>14</v>
      </c>
      <c r="B112" t="s">
        <v>116</v>
      </c>
      <c r="C112" t="s">
        <v>119</v>
      </c>
      <c r="D112" s="1" t="s">
        <v>520</v>
      </c>
      <c r="E112" t="s">
        <v>44</v>
      </c>
      <c r="F112" t="s">
        <v>124</v>
      </c>
      <c r="G112" t="s">
        <v>255</v>
      </c>
      <c r="H112" t="s">
        <v>277</v>
      </c>
      <c r="I112" t="str">
        <f>RIGHT(HvDOutputData[[#This Row],[OPLocCode]],1)</f>
        <v>4</v>
      </c>
      <c r="J112" t="s">
        <v>381</v>
      </c>
    </row>
    <row r="113" spans="1:10" x14ac:dyDescent="0.45">
      <c r="A113" t="s">
        <v>14</v>
      </c>
      <c r="B113" t="s">
        <v>116</v>
      </c>
      <c r="C113" t="s">
        <v>119</v>
      </c>
      <c r="D113" s="1" t="s">
        <v>520</v>
      </c>
      <c r="E113" t="s">
        <v>44</v>
      </c>
      <c r="F113" t="s">
        <v>124</v>
      </c>
      <c r="G113" t="s">
        <v>255</v>
      </c>
      <c r="H113" t="s">
        <v>278</v>
      </c>
      <c r="I113" t="str">
        <f>RIGHT(HvDOutputData[[#This Row],[OPLocCode]],1)</f>
        <v>5</v>
      </c>
      <c r="J113" t="s">
        <v>382</v>
      </c>
    </row>
    <row r="114" spans="1:10" x14ac:dyDescent="0.45">
      <c r="A114" t="s">
        <v>14</v>
      </c>
      <c r="B114" t="s">
        <v>116</v>
      </c>
      <c r="C114" t="s">
        <v>119</v>
      </c>
      <c r="D114" s="1" t="s">
        <v>520</v>
      </c>
      <c r="E114" t="s">
        <v>44</v>
      </c>
      <c r="F114" t="s">
        <v>124</v>
      </c>
      <c r="G114" t="s">
        <v>255</v>
      </c>
      <c r="H114" t="s">
        <v>280</v>
      </c>
      <c r="I114" t="str">
        <f>RIGHT(HvDOutputData[[#This Row],[OPLocCode]],1)</f>
        <v>1</v>
      </c>
      <c r="J114" t="s">
        <v>384</v>
      </c>
    </row>
    <row r="115" spans="1:10" x14ac:dyDescent="0.45">
      <c r="A115" t="s">
        <v>14</v>
      </c>
      <c r="B115" t="s">
        <v>116</v>
      </c>
      <c r="C115" t="s">
        <v>119</v>
      </c>
      <c r="D115" s="1" t="s">
        <v>520</v>
      </c>
      <c r="E115" t="s">
        <v>44</v>
      </c>
      <c r="F115" t="s">
        <v>124</v>
      </c>
      <c r="G115" t="s">
        <v>255</v>
      </c>
      <c r="H115" t="s">
        <v>281</v>
      </c>
      <c r="I115" t="str">
        <f>RIGHT(HvDOutputData[[#This Row],[OPLocCode]],1)</f>
        <v>2</v>
      </c>
      <c r="J115" t="s">
        <v>385</v>
      </c>
    </row>
    <row r="116" spans="1:10" x14ac:dyDescent="0.45">
      <c r="A116" t="s">
        <v>14</v>
      </c>
      <c r="B116" t="s">
        <v>116</v>
      </c>
      <c r="C116" t="s">
        <v>119</v>
      </c>
      <c r="D116" s="1" t="s">
        <v>520</v>
      </c>
      <c r="E116" t="s">
        <v>44</v>
      </c>
      <c r="F116" t="s">
        <v>124</v>
      </c>
      <c r="G116" t="s">
        <v>255</v>
      </c>
      <c r="H116" t="s">
        <v>283</v>
      </c>
      <c r="I116" t="str">
        <f>RIGHT(HvDOutputData[[#This Row],[OPLocCode]],1)</f>
        <v>4</v>
      </c>
      <c r="J116" t="s">
        <v>387</v>
      </c>
    </row>
    <row r="117" spans="1:10" x14ac:dyDescent="0.45">
      <c r="A117" t="s">
        <v>14</v>
      </c>
      <c r="B117" t="s">
        <v>116</v>
      </c>
      <c r="C117" t="s">
        <v>119</v>
      </c>
      <c r="D117" s="1" t="s">
        <v>520</v>
      </c>
      <c r="E117" t="s">
        <v>44</v>
      </c>
      <c r="F117" t="s">
        <v>124</v>
      </c>
      <c r="G117" t="s">
        <v>255</v>
      </c>
      <c r="H117" t="s">
        <v>284</v>
      </c>
      <c r="I117" t="str">
        <f>RIGHT(HvDOutputData[[#This Row],[OPLocCode]],1)</f>
        <v>5</v>
      </c>
      <c r="J117" t="s">
        <v>388</v>
      </c>
    </row>
    <row r="118" spans="1:10" x14ac:dyDescent="0.45">
      <c r="A118" t="s">
        <v>14</v>
      </c>
      <c r="B118" t="s">
        <v>116</v>
      </c>
      <c r="C118" t="s">
        <v>119</v>
      </c>
      <c r="D118" s="1" t="s">
        <v>520</v>
      </c>
      <c r="E118" t="s">
        <v>44</v>
      </c>
      <c r="F118" t="s">
        <v>124</v>
      </c>
      <c r="G118" t="s">
        <v>255</v>
      </c>
      <c r="H118" t="s">
        <v>29</v>
      </c>
      <c r="I118" t="str">
        <f>RIGHT(HvDOutputData[[#This Row],[OPLocCode]],1)</f>
        <v>1</v>
      </c>
      <c r="J118" t="s">
        <v>390</v>
      </c>
    </row>
    <row r="119" spans="1:10" x14ac:dyDescent="0.45">
      <c r="A119" t="s">
        <v>14</v>
      </c>
      <c r="B119" t="s">
        <v>116</v>
      </c>
      <c r="C119" t="s">
        <v>119</v>
      </c>
      <c r="D119" s="1" t="s">
        <v>520</v>
      </c>
      <c r="E119" t="s">
        <v>44</v>
      </c>
      <c r="F119" t="s">
        <v>124</v>
      </c>
      <c r="G119" t="s">
        <v>255</v>
      </c>
      <c r="H119" t="s">
        <v>137</v>
      </c>
      <c r="I119" t="str">
        <f>RIGHT(HvDOutputData[[#This Row],[OPLocCode]],1)</f>
        <v>2</v>
      </c>
      <c r="J119" t="s">
        <v>391</v>
      </c>
    </row>
    <row r="120" spans="1:10" x14ac:dyDescent="0.45">
      <c r="A120" t="s">
        <v>14</v>
      </c>
      <c r="B120" t="s">
        <v>116</v>
      </c>
      <c r="C120" t="s">
        <v>119</v>
      </c>
      <c r="D120" s="1" t="s">
        <v>520</v>
      </c>
      <c r="E120" t="s">
        <v>44</v>
      </c>
      <c r="F120" t="s">
        <v>124</v>
      </c>
      <c r="G120" t="s">
        <v>255</v>
      </c>
      <c r="H120" t="s">
        <v>287</v>
      </c>
      <c r="I120" t="str">
        <f>RIGHT(HvDOutputData[[#This Row],[OPLocCode]],1)</f>
        <v>4</v>
      </c>
      <c r="J120" t="s">
        <v>393</v>
      </c>
    </row>
    <row r="121" spans="1:10" x14ac:dyDescent="0.45">
      <c r="A121" t="s">
        <v>14</v>
      </c>
      <c r="B121" t="s">
        <v>116</v>
      </c>
      <c r="C121" t="s">
        <v>119</v>
      </c>
      <c r="D121" s="1" t="s">
        <v>520</v>
      </c>
      <c r="E121" t="s">
        <v>44</v>
      </c>
      <c r="F121" t="s">
        <v>124</v>
      </c>
      <c r="G121" t="s">
        <v>255</v>
      </c>
      <c r="H121" t="s">
        <v>288</v>
      </c>
      <c r="I121" t="str">
        <f>RIGHT(HvDOutputData[[#This Row],[OPLocCode]],1)</f>
        <v>5</v>
      </c>
      <c r="J121" t="s">
        <v>394</v>
      </c>
    </row>
    <row r="122" spans="1:10" x14ac:dyDescent="0.45">
      <c r="A122" t="s">
        <v>14</v>
      </c>
      <c r="B122" t="s">
        <v>117</v>
      </c>
      <c r="C122" t="s">
        <v>120</v>
      </c>
      <c r="D122" s="1" t="s">
        <v>520</v>
      </c>
      <c r="E122" t="s">
        <v>44</v>
      </c>
      <c r="F122" t="s">
        <v>124</v>
      </c>
      <c r="G122" t="s">
        <v>255</v>
      </c>
      <c r="H122" t="s">
        <v>262</v>
      </c>
      <c r="I122" t="str">
        <f>RIGHT(HvDOutputData[[#This Row],[OPLocCode]],1)</f>
        <v>1</v>
      </c>
      <c r="J122" t="s">
        <v>362</v>
      </c>
    </row>
    <row r="123" spans="1:10" x14ac:dyDescent="0.45">
      <c r="A123" t="s">
        <v>14</v>
      </c>
      <c r="B123" t="s">
        <v>117</v>
      </c>
      <c r="C123" t="s">
        <v>120</v>
      </c>
      <c r="D123" s="1" t="s">
        <v>520</v>
      </c>
      <c r="E123" t="s">
        <v>44</v>
      </c>
      <c r="F123" t="s">
        <v>124</v>
      </c>
      <c r="G123" t="s">
        <v>255</v>
      </c>
      <c r="H123" t="s">
        <v>263</v>
      </c>
      <c r="I123" t="str">
        <f>RIGHT(HvDOutputData[[#This Row],[OPLocCode]],1)</f>
        <v>2</v>
      </c>
      <c r="J123" t="s">
        <v>363</v>
      </c>
    </row>
    <row r="124" spans="1:10" x14ac:dyDescent="0.45">
      <c r="A124" t="s">
        <v>14</v>
      </c>
      <c r="B124" t="s">
        <v>117</v>
      </c>
      <c r="C124" t="s">
        <v>120</v>
      </c>
      <c r="D124" s="1" t="s">
        <v>520</v>
      </c>
      <c r="E124" t="s">
        <v>44</v>
      </c>
      <c r="F124" t="s">
        <v>124</v>
      </c>
      <c r="G124" t="s">
        <v>255</v>
      </c>
      <c r="H124" t="s">
        <v>265</v>
      </c>
      <c r="I124" t="str">
        <f>RIGHT(HvDOutputData[[#This Row],[OPLocCode]],1)</f>
        <v>4</v>
      </c>
      <c r="J124" t="s">
        <v>468</v>
      </c>
    </row>
    <row r="125" spans="1:10" x14ac:dyDescent="0.45">
      <c r="A125" t="s">
        <v>14</v>
      </c>
      <c r="B125" t="s">
        <v>117</v>
      </c>
      <c r="C125" t="s">
        <v>120</v>
      </c>
      <c r="D125" s="1" t="s">
        <v>520</v>
      </c>
      <c r="E125" t="s">
        <v>44</v>
      </c>
      <c r="F125" t="s">
        <v>124</v>
      </c>
      <c r="G125" t="s">
        <v>255</v>
      </c>
      <c r="H125" t="s">
        <v>266</v>
      </c>
      <c r="I125" t="str">
        <f>RIGHT(HvDOutputData[[#This Row],[OPLocCode]],1)</f>
        <v>5</v>
      </c>
      <c r="J125" t="s">
        <v>365</v>
      </c>
    </row>
    <row r="126" spans="1:10" x14ac:dyDescent="0.45">
      <c r="A126" t="s">
        <v>14</v>
      </c>
      <c r="B126" t="s">
        <v>117</v>
      </c>
      <c r="C126" t="s">
        <v>120</v>
      </c>
      <c r="D126" s="1" t="s">
        <v>520</v>
      </c>
      <c r="E126" t="s">
        <v>44</v>
      </c>
      <c r="F126" t="s">
        <v>124</v>
      </c>
      <c r="G126" t="s">
        <v>255</v>
      </c>
      <c r="H126" t="s">
        <v>256</v>
      </c>
      <c r="I126" t="str">
        <f>RIGHT(HvDOutputData[[#This Row],[OPLocCode]],1)</f>
        <v>1</v>
      </c>
      <c r="J126" t="s">
        <v>367</v>
      </c>
    </row>
    <row r="127" spans="1:10" x14ac:dyDescent="0.45">
      <c r="A127" t="s">
        <v>14</v>
      </c>
      <c r="B127" t="s">
        <v>117</v>
      </c>
      <c r="C127" t="s">
        <v>120</v>
      </c>
      <c r="D127" s="1" t="s">
        <v>520</v>
      </c>
      <c r="E127" t="s">
        <v>44</v>
      </c>
      <c r="F127" t="s">
        <v>124</v>
      </c>
      <c r="G127" t="s">
        <v>255</v>
      </c>
      <c r="H127" t="s">
        <v>257</v>
      </c>
      <c r="I127" t="str">
        <f>RIGHT(HvDOutputData[[#This Row],[OPLocCode]],1)</f>
        <v>2</v>
      </c>
      <c r="J127" t="s">
        <v>368</v>
      </c>
    </row>
    <row r="128" spans="1:10" x14ac:dyDescent="0.45">
      <c r="A128" t="s">
        <v>14</v>
      </c>
      <c r="B128" t="s">
        <v>117</v>
      </c>
      <c r="C128" t="s">
        <v>120</v>
      </c>
      <c r="D128" s="1" t="s">
        <v>520</v>
      </c>
      <c r="E128" t="s">
        <v>44</v>
      </c>
      <c r="F128" t="s">
        <v>124</v>
      </c>
      <c r="G128" t="s">
        <v>255</v>
      </c>
      <c r="H128" t="s">
        <v>259</v>
      </c>
      <c r="I128" t="str">
        <f>RIGHT(HvDOutputData[[#This Row],[OPLocCode]],1)</f>
        <v>4</v>
      </c>
      <c r="J128" t="s">
        <v>469</v>
      </c>
    </row>
    <row r="129" spans="1:10" x14ac:dyDescent="0.45">
      <c r="A129" t="s">
        <v>14</v>
      </c>
      <c r="B129" t="s">
        <v>117</v>
      </c>
      <c r="C129" t="s">
        <v>120</v>
      </c>
      <c r="D129" s="1" t="s">
        <v>520</v>
      </c>
      <c r="E129" t="s">
        <v>44</v>
      </c>
      <c r="F129" t="s">
        <v>124</v>
      </c>
      <c r="G129" t="s">
        <v>255</v>
      </c>
      <c r="H129" t="s">
        <v>260</v>
      </c>
      <c r="I129" t="str">
        <f>RIGHT(HvDOutputData[[#This Row],[OPLocCode]],1)</f>
        <v>5</v>
      </c>
      <c r="J129" t="s">
        <v>370</v>
      </c>
    </row>
    <row r="130" spans="1:10" x14ac:dyDescent="0.45">
      <c r="A130" t="s">
        <v>14</v>
      </c>
      <c r="B130" t="s">
        <v>117</v>
      </c>
      <c r="C130" t="s">
        <v>120</v>
      </c>
      <c r="D130" s="1" t="s">
        <v>520</v>
      </c>
      <c r="E130" t="s">
        <v>44</v>
      </c>
      <c r="F130" t="s">
        <v>124</v>
      </c>
      <c r="G130" t="s">
        <v>255</v>
      </c>
      <c r="H130" t="s">
        <v>268</v>
      </c>
      <c r="I130" t="str">
        <f>RIGHT(HvDOutputData[[#This Row],[OPLocCode]],1)</f>
        <v>1</v>
      </c>
      <c r="J130" t="s">
        <v>372</v>
      </c>
    </row>
    <row r="131" spans="1:10" x14ac:dyDescent="0.45">
      <c r="A131" t="s">
        <v>14</v>
      </c>
      <c r="B131" t="s">
        <v>117</v>
      </c>
      <c r="C131" t="s">
        <v>120</v>
      </c>
      <c r="D131" s="1" t="s">
        <v>520</v>
      </c>
      <c r="E131" t="s">
        <v>44</v>
      </c>
      <c r="F131" t="s">
        <v>124</v>
      </c>
      <c r="G131" t="s">
        <v>255</v>
      </c>
      <c r="H131" t="s">
        <v>269</v>
      </c>
      <c r="I131" t="str">
        <f>RIGHT(HvDOutputData[[#This Row],[OPLocCode]],1)</f>
        <v>2</v>
      </c>
      <c r="J131" t="s">
        <v>373</v>
      </c>
    </row>
    <row r="132" spans="1:10" x14ac:dyDescent="0.45">
      <c r="A132" t="s">
        <v>14</v>
      </c>
      <c r="B132" t="s">
        <v>117</v>
      </c>
      <c r="C132" t="s">
        <v>120</v>
      </c>
      <c r="D132" s="1" t="s">
        <v>520</v>
      </c>
      <c r="E132" t="s">
        <v>44</v>
      </c>
      <c r="F132" t="s">
        <v>124</v>
      </c>
      <c r="G132" t="s">
        <v>255</v>
      </c>
      <c r="H132" t="s">
        <v>271</v>
      </c>
      <c r="I132" t="str">
        <f>RIGHT(HvDOutputData[[#This Row],[OPLocCode]],1)</f>
        <v>4</v>
      </c>
      <c r="J132" t="s">
        <v>375</v>
      </c>
    </row>
    <row r="133" spans="1:10" x14ac:dyDescent="0.45">
      <c r="A133" t="s">
        <v>14</v>
      </c>
      <c r="B133" t="s">
        <v>117</v>
      </c>
      <c r="C133" t="s">
        <v>120</v>
      </c>
      <c r="D133" s="1" t="s">
        <v>520</v>
      </c>
      <c r="E133" t="s">
        <v>44</v>
      </c>
      <c r="F133" t="s">
        <v>124</v>
      </c>
      <c r="G133" t="s">
        <v>255</v>
      </c>
      <c r="H133" t="s">
        <v>272</v>
      </c>
      <c r="I133" t="str">
        <f>RIGHT(HvDOutputData[[#This Row],[OPLocCode]],1)</f>
        <v>5</v>
      </c>
      <c r="J133" t="s">
        <v>376</v>
      </c>
    </row>
    <row r="134" spans="1:10" x14ac:dyDescent="0.45">
      <c r="A134" t="s">
        <v>14</v>
      </c>
      <c r="B134" t="s">
        <v>117</v>
      </c>
      <c r="C134" t="s">
        <v>120</v>
      </c>
      <c r="D134" s="1" t="s">
        <v>520</v>
      </c>
      <c r="E134" t="s">
        <v>44</v>
      </c>
      <c r="F134" t="s">
        <v>124</v>
      </c>
      <c r="G134" t="s">
        <v>255</v>
      </c>
      <c r="H134" t="s">
        <v>274</v>
      </c>
      <c r="I134" t="str">
        <f>RIGHT(HvDOutputData[[#This Row],[OPLocCode]],1)</f>
        <v>1</v>
      </c>
      <c r="J134" t="s">
        <v>378</v>
      </c>
    </row>
    <row r="135" spans="1:10" x14ac:dyDescent="0.45">
      <c r="A135" t="s">
        <v>14</v>
      </c>
      <c r="B135" t="s">
        <v>117</v>
      </c>
      <c r="C135" t="s">
        <v>120</v>
      </c>
      <c r="D135" s="1" t="s">
        <v>520</v>
      </c>
      <c r="E135" t="s">
        <v>44</v>
      </c>
      <c r="F135" t="s">
        <v>124</v>
      </c>
      <c r="G135" t="s">
        <v>255</v>
      </c>
      <c r="H135" t="s">
        <v>275</v>
      </c>
      <c r="I135" t="str">
        <f>RIGHT(HvDOutputData[[#This Row],[OPLocCode]],1)</f>
        <v>2</v>
      </c>
      <c r="J135" t="s">
        <v>379</v>
      </c>
    </row>
    <row r="136" spans="1:10" x14ac:dyDescent="0.45">
      <c r="A136" t="s">
        <v>14</v>
      </c>
      <c r="B136" t="s">
        <v>117</v>
      </c>
      <c r="C136" t="s">
        <v>120</v>
      </c>
      <c r="D136" s="1" t="s">
        <v>520</v>
      </c>
      <c r="E136" t="s">
        <v>44</v>
      </c>
      <c r="F136" t="s">
        <v>124</v>
      </c>
      <c r="G136" t="s">
        <v>255</v>
      </c>
      <c r="H136" t="s">
        <v>277</v>
      </c>
      <c r="I136" t="str">
        <f>RIGHT(HvDOutputData[[#This Row],[OPLocCode]],1)</f>
        <v>4</v>
      </c>
      <c r="J136" t="s">
        <v>381</v>
      </c>
    </row>
    <row r="137" spans="1:10" x14ac:dyDescent="0.45">
      <c r="A137" t="s">
        <v>14</v>
      </c>
      <c r="B137" t="s">
        <v>117</v>
      </c>
      <c r="C137" t="s">
        <v>120</v>
      </c>
      <c r="D137" s="1" t="s">
        <v>520</v>
      </c>
      <c r="E137" t="s">
        <v>44</v>
      </c>
      <c r="F137" t="s">
        <v>124</v>
      </c>
      <c r="G137" t="s">
        <v>255</v>
      </c>
      <c r="H137" t="s">
        <v>278</v>
      </c>
      <c r="I137" t="str">
        <f>RIGHT(HvDOutputData[[#This Row],[OPLocCode]],1)</f>
        <v>5</v>
      </c>
      <c r="J137" t="s">
        <v>382</v>
      </c>
    </row>
    <row r="138" spans="1:10" x14ac:dyDescent="0.45">
      <c r="A138" t="s">
        <v>14</v>
      </c>
      <c r="B138" t="s">
        <v>117</v>
      </c>
      <c r="C138" t="s">
        <v>120</v>
      </c>
      <c r="D138" s="1" t="s">
        <v>520</v>
      </c>
      <c r="E138" t="s">
        <v>44</v>
      </c>
      <c r="F138" t="s">
        <v>124</v>
      </c>
      <c r="G138" t="s">
        <v>255</v>
      </c>
      <c r="H138" t="s">
        <v>280</v>
      </c>
      <c r="I138" t="str">
        <f>RIGHT(HvDOutputData[[#This Row],[OPLocCode]],1)</f>
        <v>1</v>
      </c>
      <c r="J138" t="s">
        <v>384</v>
      </c>
    </row>
    <row r="139" spans="1:10" x14ac:dyDescent="0.45">
      <c r="A139" t="s">
        <v>14</v>
      </c>
      <c r="B139" t="s">
        <v>117</v>
      </c>
      <c r="C139" t="s">
        <v>120</v>
      </c>
      <c r="D139" s="1" t="s">
        <v>520</v>
      </c>
      <c r="E139" t="s">
        <v>44</v>
      </c>
      <c r="F139" t="s">
        <v>124</v>
      </c>
      <c r="G139" t="s">
        <v>255</v>
      </c>
      <c r="H139" t="s">
        <v>281</v>
      </c>
      <c r="I139" t="str">
        <f>RIGHT(HvDOutputData[[#This Row],[OPLocCode]],1)</f>
        <v>2</v>
      </c>
      <c r="J139" t="s">
        <v>385</v>
      </c>
    </row>
    <row r="140" spans="1:10" x14ac:dyDescent="0.45">
      <c r="A140" t="s">
        <v>14</v>
      </c>
      <c r="B140" t="s">
        <v>117</v>
      </c>
      <c r="C140" t="s">
        <v>120</v>
      </c>
      <c r="D140" s="1" t="s">
        <v>520</v>
      </c>
      <c r="E140" t="s">
        <v>44</v>
      </c>
      <c r="F140" t="s">
        <v>124</v>
      </c>
      <c r="G140" t="s">
        <v>255</v>
      </c>
      <c r="H140" t="s">
        <v>283</v>
      </c>
      <c r="I140" t="str">
        <f>RIGHT(HvDOutputData[[#This Row],[OPLocCode]],1)</f>
        <v>4</v>
      </c>
      <c r="J140" t="s">
        <v>387</v>
      </c>
    </row>
    <row r="141" spans="1:10" x14ac:dyDescent="0.45">
      <c r="A141" t="s">
        <v>14</v>
      </c>
      <c r="B141" t="s">
        <v>117</v>
      </c>
      <c r="C141" t="s">
        <v>120</v>
      </c>
      <c r="D141" s="1" t="s">
        <v>520</v>
      </c>
      <c r="E141" t="s">
        <v>44</v>
      </c>
      <c r="F141" t="s">
        <v>124</v>
      </c>
      <c r="G141" t="s">
        <v>255</v>
      </c>
      <c r="H141" t="s">
        <v>284</v>
      </c>
      <c r="I141" t="str">
        <f>RIGHT(HvDOutputData[[#This Row],[OPLocCode]],1)</f>
        <v>5</v>
      </c>
      <c r="J141" t="s">
        <v>388</v>
      </c>
    </row>
    <row r="142" spans="1:10" x14ac:dyDescent="0.45">
      <c r="A142" t="s">
        <v>14</v>
      </c>
      <c r="B142" t="s">
        <v>117</v>
      </c>
      <c r="C142" t="s">
        <v>120</v>
      </c>
      <c r="D142" s="1" t="s">
        <v>520</v>
      </c>
      <c r="E142" t="s">
        <v>44</v>
      </c>
      <c r="F142" t="s">
        <v>124</v>
      </c>
      <c r="G142" t="s">
        <v>255</v>
      </c>
      <c r="H142" t="s">
        <v>29</v>
      </c>
      <c r="I142" t="str">
        <f>RIGHT(HvDOutputData[[#This Row],[OPLocCode]],1)</f>
        <v>1</v>
      </c>
      <c r="J142" t="s">
        <v>390</v>
      </c>
    </row>
    <row r="143" spans="1:10" x14ac:dyDescent="0.45">
      <c r="A143" t="s">
        <v>14</v>
      </c>
      <c r="B143" t="s">
        <v>117</v>
      </c>
      <c r="C143" t="s">
        <v>120</v>
      </c>
      <c r="D143" s="1" t="s">
        <v>520</v>
      </c>
      <c r="E143" t="s">
        <v>44</v>
      </c>
      <c r="F143" t="s">
        <v>124</v>
      </c>
      <c r="G143" t="s">
        <v>255</v>
      </c>
      <c r="H143" t="s">
        <v>137</v>
      </c>
      <c r="I143" t="str">
        <f>RIGHT(HvDOutputData[[#This Row],[OPLocCode]],1)</f>
        <v>2</v>
      </c>
      <c r="J143" t="s">
        <v>391</v>
      </c>
    </row>
    <row r="144" spans="1:10" x14ac:dyDescent="0.45">
      <c r="A144" t="s">
        <v>14</v>
      </c>
      <c r="B144" t="s">
        <v>117</v>
      </c>
      <c r="C144" t="s">
        <v>120</v>
      </c>
      <c r="D144" s="1" t="s">
        <v>520</v>
      </c>
      <c r="E144" t="s">
        <v>44</v>
      </c>
      <c r="F144" t="s">
        <v>124</v>
      </c>
      <c r="G144" t="s">
        <v>255</v>
      </c>
      <c r="H144" t="s">
        <v>287</v>
      </c>
      <c r="I144" t="str">
        <f>RIGHT(HvDOutputData[[#This Row],[OPLocCode]],1)</f>
        <v>4</v>
      </c>
      <c r="J144" t="s">
        <v>393</v>
      </c>
    </row>
    <row r="145" spans="1:10" x14ac:dyDescent="0.45">
      <c r="A145" t="s">
        <v>14</v>
      </c>
      <c r="B145" t="s">
        <v>117</v>
      </c>
      <c r="C145" t="s">
        <v>120</v>
      </c>
      <c r="D145" s="1" t="s">
        <v>520</v>
      </c>
      <c r="E145" t="s">
        <v>44</v>
      </c>
      <c r="F145" t="s">
        <v>124</v>
      </c>
      <c r="G145" t="s">
        <v>255</v>
      </c>
      <c r="H145" t="s">
        <v>288</v>
      </c>
      <c r="I145" t="str">
        <f>RIGHT(HvDOutputData[[#This Row],[OPLocCode]],1)</f>
        <v>5</v>
      </c>
      <c r="J145" t="s">
        <v>394</v>
      </c>
    </row>
    <row r="146" spans="1:10" x14ac:dyDescent="0.45">
      <c r="A146" t="s">
        <v>14</v>
      </c>
      <c r="B146" t="s">
        <v>118</v>
      </c>
      <c r="C146" t="s">
        <v>121</v>
      </c>
      <c r="D146" s="1" t="s">
        <v>520</v>
      </c>
      <c r="E146" t="s">
        <v>44</v>
      </c>
      <c r="F146" t="s">
        <v>124</v>
      </c>
      <c r="G146" t="s">
        <v>255</v>
      </c>
      <c r="H146" t="s">
        <v>299</v>
      </c>
      <c r="I146" t="str">
        <f>RIGHT(HvDOutputData[[#This Row],[OPLocCode]],1)</f>
        <v>A</v>
      </c>
      <c r="J146" t="s">
        <v>470</v>
      </c>
    </row>
    <row r="147" spans="1:10" x14ac:dyDescent="0.45">
      <c r="A147" t="s">
        <v>14</v>
      </c>
      <c r="B147" t="s">
        <v>118</v>
      </c>
      <c r="C147" t="s">
        <v>121</v>
      </c>
      <c r="D147" s="1" t="s">
        <v>520</v>
      </c>
      <c r="E147" t="s">
        <v>44</v>
      </c>
      <c r="F147" t="s">
        <v>124</v>
      </c>
      <c r="G147" t="s">
        <v>255</v>
      </c>
      <c r="H147" t="s">
        <v>300</v>
      </c>
      <c r="I147" t="str">
        <f>RIGHT(HvDOutputData[[#This Row],[OPLocCode]],1)</f>
        <v>B</v>
      </c>
      <c r="J147" t="s">
        <v>471</v>
      </c>
    </row>
    <row r="148" spans="1:10" x14ac:dyDescent="0.45">
      <c r="A148" t="s">
        <v>14</v>
      </c>
      <c r="B148" t="s">
        <v>118</v>
      </c>
      <c r="C148" t="s">
        <v>121</v>
      </c>
      <c r="D148" s="1" t="s">
        <v>520</v>
      </c>
      <c r="E148" t="s">
        <v>44</v>
      </c>
      <c r="F148" t="s">
        <v>124</v>
      </c>
      <c r="G148" t="s">
        <v>255</v>
      </c>
      <c r="H148" t="s">
        <v>290</v>
      </c>
      <c r="I148" t="str">
        <f>RIGHT(HvDOutputData[[#This Row],[OPLocCode]],1)</f>
        <v>A</v>
      </c>
      <c r="J148" t="s">
        <v>472</v>
      </c>
    </row>
    <row r="149" spans="1:10" x14ac:dyDescent="0.45">
      <c r="A149" t="s">
        <v>14</v>
      </c>
      <c r="B149" t="s">
        <v>118</v>
      </c>
      <c r="C149" t="s">
        <v>121</v>
      </c>
      <c r="D149" s="1" t="s">
        <v>520</v>
      </c>
      <c r="E149" t="s">
        <v>44</v>
      </c>
      <c r="F149" t="s">
        <v>124</v>
      </c>
      <c r="G149" t="s">
        <v>255</v>
      </c>
      <c r="H149" t="s">
        <v>291</v>
      </c>
      <c r="I149" t="str">
        <f>RIGHT(HvDOutputData[[#This Row],[OPLocCode]],1)</f>
        <v>B</v>
      </c>
      <c r="J149" t="s">
        <v>473</v>
      </c>
    </row>
    <row r="150" spans="1:10" x14ac:dyDescent="0.45">
      <c r="A150" t="s">
        <v>14</v>
      </c>
      <c r="B150" t="s">
        <v>118</v>
      </c>
      <c r="C150" t="s">
        <v>121</v>
      </c>
      <c r="D150" s="1" t="s">
        <v>520</v>
      </c>
      <c r="E150" t="s">
        <v>44</v>
      </c>
      <c r="F150" t="s">
        <v>124</v>
      </c>
      <c r="G150" t="s">
        <v>255</v>
      </c>
      <c r="H150" t="s">
        <v>293</v>
      </c>
      <c r="I150" t="str">
        <f>RIGHT(HvDOutputData[[#This Row],[OPLocCode]],1)</f>
        <v>A</v>
      </c>
      <c r="J150" t="s">
        <v>474</v>
      </c>
    </row>
    <row r="151" spans="1:10" x14ac:dyDescent="0.45">
      <c r="A151" t="s">
        <v>14</v>
      </c>
      <c r="B151" t="s">
        <v>118</v>
      </c>
      <c r="C151" t="s">
        <v>121</v>
      </c>
      <c r="D151" s="1" t="s">
        <v>520</v>
      </c>
      <c r="E151" t="s">
        <v>44</v>
      </c>
      <c r="F151" t="s">
        <v>124</v>
      </c>
      <c r="G151" t="s">
        <v>255</v>
      </c>
      <c r="H151" t="s">
        <v>294</v>
      </c>
      <c r="I151" t="str">
        <f>RIGHT(HvDOutputData[[#This Row],[OPLocCode]],1)</f>
        <v>B</v>
      </c>
      <c r="J151" t="s">
        <v>475</v>
      </c>
    </row>
    <row r="152" spans="1:10" x14ac:dyDescent="0.45">
      <c r="A152" t="s">
        <v>14</v>
      </c>
      <c r="B152" t="s">
        <v>118</v>
      </c>
      <c r="C152" t="s">
        <v>121</v>
      </c>
      <c r="D152" s="1" t="s">
        <v>520</v>
      </c>
      <c r="E152" t="s">
        <v>44</v>
      </c>
      <c r="F152" t="s">
        <v>124</v>
      </c>
      <c r="G152" t="s">
        <v>255</v>
      </c>
      <c r="H152" t="s">
        <v>296</v>
      </c>
      <c r="I152" t="str">
        <f>RIGHT(HvDOutputData[[#This Row],[OPLocCode]],1)</f>
        <v>A</v>
      </c>
      <c r="J152" t="s">
        <v>476</v>
      </c>
    </row>
    <row r="153" spans="1:10" x14ac:dyDescent="0.45">
      <c r="A153" t="s">
        <v>14</v>
      </c>
      <c r="B153" t="s">
        <v>118</v>
      </c>
      <c r="C153" t="s">
        <v>121</v>
      </c>
      <c r="D153" s="1" t="s">
        <v>520</v>
      </c>
      <c r="E153" t="s">
        <v>44</v>
      </c>
      <c r="F153" t="s">
        <v>124</v>
      </c>
      <c r="G153" t="s">
        <v>255</v>
      </c>
      <c r="H153" t="s">
        <v>297</v>
      </c>
      <c r="I153" t="str">
        <f>RIGHT(HvDOutputData[[#This Row],[OPLocCode]],1)</f>
        <v>B</v>
      </c>
      <c r="J153" t="s">
        <v>477</v>
      </c>
    </row>
    <row r="154" spans="1:10" x14ac:dyDescent="0.45">
      <c r="A154" t="s">
        <v>14</v>
      </c>
      <c r="B154" t="s">
        <v>118</v>
      </c>
      <c r="C154" t="s">
        <v>121</v>
      </c>
      <c r="D154" s="1" t="s">
        <v>520</v>
      </c>
      <c r="E154" t="s">
        <v>44</v>
      </c>
      <c r="F154" t="s">
        <v>124</v>
      </c>
      <c r="G154" t="s">
        <v>255</v>
      </c>
      <c r="H154" t="s">
        <v>311</v>
      </c>
      <c r="I154" t="str">
        <f>RIGHT(HvDOutputData[[#This Row],[OPLocCode]],1)</f>
        <v>A</v>
      </c>
      <c r="J154" t="s">
        <v>478</v>
      </c>
    </row>
    <row r="155" spans="1:10" x14ac:dyDescent="0.45">
      <c r="A155" t="s">
        <v>14</v>
      </c>
      <c r="B155" t="s">
        <v>118</v>
      </c>
      <c r="C155" t="s">
        <v>121</v>
      </c>
      <c r="D155" s="1" t="s">
        <v>520</v>
      </c>
      <c r="E155" t="s">
        <v>44</v>
      </c>
      <c r="F155" t="s">
        <v>124</v>
      </c>
      <c r="G155" t="s">
        <v>255</v>
      </c>
      <c r="H155" t="s">
        <v>312</v>
      </c>
      <c r="I155" t="str">
        <f>RIGHT(HvDOutputData[[#This Row],[OPLocCode]],1)</f>
        <v>B</v>
      </c>
      <c r="J155" t="s">
        <v>479</v>
      </c>
    </row>
    <row r="156" spans="1:10" x14ac:dyDescent="0.45">
      <c r="A156" t="s">
        <v>14</v>
      </c>
      <c r="B156" t="s">
        <v>118</v>
      </c>
      <c r="C156" t="s">
        <v>121</v>
      </c>
      <c r="D156" s="1" t="s">
        <v>520</v>
      </c>
      <c r="E156" t="s">
        <v>44</v>
      </c>
      <c r="F156" t="s">
        <v>124</v>
      </c>
      <c r="G156" t="s">
        <v>255</v>
      </c>
      <c r="H156" t="s">
        <v>302</v>
      </c>
      <c r="I156" t="str">
        <f>RIGHT(HvDOutputData[[#This Row],[OPLocCode]],1)</f>
        <v>A</v>
      </c>
      <c r="J156" t="s">
        <v>480</v>
      </c>
    </row>
    <row r="157" spans="1:10" x14ac:dyDescent="0.45">
      <c r="A157" t="s">
        <v>14</v>
      </c>
      <c r="B157" t="s">
        <v>118</v>
      </c>
      <c r="C157" t="s">
        <v>121</v>
      </c>
      <c r="D157" s="1" t="s">
        <v>520</v>
      </c>
      <c r="E157" t="s">
        <v>44</v>
      </c>
      <c r="F157" t="s">
        <v>124</v>
      </c>
      <c r="G157" t="s">
        <v>255</v>
      </c>
      <c r="H157" t="s">
        <v>303</v>
      </c>
      <c r="I157" t="str">
        <f>RIGHT(HvDOutputData[[#This Row],[OPLocCode]],1)</f>
        <v>B</v>
      </c>
      <c r="J157" t="s">
        <v>481</v>
      </c>
    </row>
    <row r="158" spans="1:10" x14ac:dyDescent="0.45">
      <c r="A158" t="s">
        <v>14</v>
      </c>
      <c r="B158" t="s">
        <v>118</v>
      </c>
      <c r="C158" t="s">
        <v>121</v>
      </c>
      <c r="D158" s="1" t="s">
        <v>520</v>
      </c>
      <c r="E158" t="s">
        <v>44</v>
      </c>
      <c r="F158" t="s">
        <v>124</v>
      </c>
      <c r="G158" t="s">
        <v>255</v>
      </c>
      <c r="H158" t="s">
        <v>305</v>
      </c>
      <c r="I158" t="str">
        <f>RIGHT(HvDOutputData[[#This Row],[OPLocCode]],1)</f>
        <v>A</v>
      </c>
      <c r="J158" t="s">
        <v>482</v>
      </c>
    </row>
    <row r="159" spans="1:10" x14ac:dyDescent="0.45">
      <c r="A159" t="s">
        <v>14</v>
      </c>
      <c r="B159" t="s">
        <v>118</v>
      </c>
      <c r="C159" t="s">
        <v>121</v>
      </c>
      <c r="D159" s="1" t="s">
        <v>520</v>
      </c>
      <c r="E159" t="s">
        <v>44</v>
      </c>
      <c r="F159" t="s">
        <v>124</v>
      </c>
      <c r="G159" t="s">
        <v>255</v>
      </c>
      <c r="H159" t="s">
        <v>306</v>
      </c>
      <c r="I159" t="str">
        <f>RIGHT(HvDOutputData[[#This Row],[OPLocCode]],1)</f>
        <v>B</v>
      </c>
      <c r="J159" t="s">
        <v>483</v>
      </c>
    </row>
    <row r="160" spans="1:10" x14ac:dyDescent="0.45">
      <c r="A160" t="s">
        <v>14</v>
      </c>
      <c r="B160" t="s">
        <v>118</v>
      </c>
      <c r="C160" t="s">
        <v>121</v>
      </c>
      <c r="D160" s="1" t="s">
        <v>520</v>
      </c>
      <c r="E160" t="s">
        <v>44</v>
      </c>
      <c r="F160" t="s">
        <v>124</v>
      </c>
      <c r="G160" t="s">
        <v>255</v>
      </c>
      <c r="H160" t="s">
        <v>308</v>
      </c>
      <c r="I160" t="str">
        <f>RIGHT(HvDOutputData[[#This Row],[OPLocCode]],1)</f>
        <v>A</v>
      </c>
      <c r="J160" t="s">
        <v>484</v>
      </c>
    </row>
    <row r="161" spans="1:10" x14ac:dyDescent="0.45">
      <c r="A161" t="s">
        <v>14</v>
      </c>
      <c r="B161" t="s">
        <v>118</v>
      </c>
      <c r="C161" t="s">
        <v>121</v>
      </c>
      <c r="D161" s="1" t="s">
        <v>520</v>
      </c>
      <c r="E161" t="s">
        <v>44</v>
      </c>
      <c r="F161" t="s">
        <v>124</v>
      </c>
      <c r="G161" t="s">
        <v>255</v>
      </c>
      <c r="H161" t="s">
        <v>309</v>
      </c>
      <c r="I161" t="str">
        <f>RIGHT(HvDOutputData[[#This Row],[OPLocCode]],1)</f>
        <v>B</v>
      </c>
      <c r="J161" t="s">
        <v>485</v>
      </c>
    </row>
    <row r="162" spans="1:10" x14ac:dyDescent="0.45">
      <c r="A162" t="s">
        <v>14</v>
      </c>
      <c r="B162" t="s">
        <v>118</v>
      </c>
      <c r="C162" t="s">
        <v>121</v>
      </c>
      <c r="D162" s="1" t="s">
        <v>520</v>
      </c>
      <c r="E162" t="s">
        <v>44</v>
      </c>
      <c r="F162" t="s">
        <v>124</v>
      </c>
      <c r="G162" t="s">
        <v>255</v>
      </c>
      <c r="H162" t="s">
        <v>323</v>
      </c>
      <c r="I162" t="str">
        <f>RIGHT(HvDOutputData[[#This Row],[OPLocCode]],1)</f>
        <v>A</v>
      </c>
      <c r="J162" t="s">
        <v>486</v>
      </c>
    </row>
    <row r="163" spans="1:10" x14ac:dyDescent="0.45">
      <c r="A163" t="s">
        <v>14</v>
      </c>
      <c r="B163" t="s">
        <v>118</v>
      </c>
      <c r="C163" t="s">
        <v>121</v>
      </c>
      <c r="D163" s="1" t="s">
        <v>520</v>
      </c>
      <c r="E163" t="s">
        <v>44</v>
      </c>
      <c r="F163" t="s">
        <v>124</v>
      </c>
      <c r="G163" t="s">
        <v>255</v>
      </c>
      <c r="H163" t="s">
        <v>324</v>
      </c>
      <c r="I163" t="str">
        <f>RIGHT(HvDOutputData[[#This Row],[OPLocCode]],1)</f>
        <v>B</v>
      </c>
      <c r="J163" t="s">
        <v>487</v>
      </c>
    </row>
    <row r="164" spans="1:10" x14ac:dyDescent="0.45">
      <c r="A164" t="s">
        <v>14</v>
      </c>
      <c r="B164" t="s">
        <v>118</v>
      </c>
      <c r="C164" t="s">
        <v>121</v>
      </c>
      <c r="D164" s="1" t="s">
        <v>520</v>
      </c>
      <c r="E164" t="s">
        <v>44</v>
      </c>
      <c r="F164" t="s">
        <v>124</v>
      </c>
      <c r="G164" t="s">
        <v>255</v>
      </c>
      <c r="H164" t="s">
        <v>314</v>
      </c>
      <c r="I164" t="str">
        <f>RIGHT(HvDOutputData[[#This Row],[OPLocCode]],1)</f>
        <v>A</v>
      </c>
      <c r="J164" t="s">
        <v>488</v>
      </c>
    </row>
    <row r="165" spans="1:10" x14ac:dyDescent="0.45">
      <c r="A165" t="s">
        <v>14</v>
      </c>
      <c r="B165" t="s">
        <v>118</v>
      </c>
      <c r="C165" t="s">
        <v>121</v>
      </c>
      <c r="D165" s="1" t="s">
        <v>520</v>
      </c>
      <c r="E165" t="s">
        <v>44</v>
      </c>
      <c r="F165" t="s">
        <v>124</v>
      </c>
      <c r="G165" t="s">
        <v>255</v>
      </c>
      <c r="H165" t="s">
        <v>315</v>
      </c>
      <c r="I165" t="str">
        <f>RIGHT(HvDOutputData[[#This Row],[OPLocCode]],1)</f>
        <v>B</v>
      </c>
      <c r="J165" t="s">
        <v>489</v>
      </c>
    </row>
    <row r="166" spans="1:10" x14ac:dyDescent="0.45">
      <c r="A166" t="s">
        <v>14</v>
      </c>
      <c r="B166" t="s">
        <v>118</v>
      </c>
      <c r="C166" t="s">
        <v>121</v>
      </c>
      <c r="D166" s="1" t="s">
        <v>520</v>
      </c>
      <c r="E166" t="s">
        <v>44</v>
      </c>
      <c r="F166" t="s">
        <v>124</v>
      </c>
      <c r="G166" t="s">
        <v>255</v>
      </c>
      <c r="H166" t="s">
        <v>317</v>
      </c>
      <c r="I166" t="str">
        <f>RIGHT(HvDOutputData[[#This Row],[OPLocCode]],1)</f>
        <v>A</v>
      </c>
      <c r="J166" t="s">
        <v>490</v>
      </c>
    </row>
    <row r="167" spans="1:10" x14ac:dyDescent="0.45">
      <c r="A167" t="s">
        <v>14</v>
      </c>
      <c r="B167" t="s">
        <v>118</v>
      </c>
      <c r="C167" t="s">
        <v>121</v>
      </c>
      <c r="D167" s="1" t="s">
        <v>520</v>
      </c>
      <c r="E167" t="s">
        <v>44</v>
      </c>
      <c r="F167" t="s">
        <v>124</v>
      </c>
      <c r="G167" t="s">
        <v>255</v>
      </c>
      <c r="H167" t="s">
        <v>318</v>
      </c>
      <c r="I167" t="str">
        <f>RIGHT(HvDOutputData[[#This Row],[OPLocCode]],1)</f>
        <v>B</v>
      </c>
      <c r="J167" t="s">
        <v>491</v>
      </c>
    </row>
    <row r="168" spans="1:10" x14ac:dyDescent="0.45">
      <c r="A168" t="s">
        <v>14</v>
      </c>
      <c r="B168" t="s">
        <v>118</v>
      </c>
      <c r="C168" t="s">
        <v>121</v>
      </c>
      <c r="D168" s="1" t="s">
        <v>520</v>
      </c>
      <c r="E168" t="s">
        <v>44</v>
      </c>
      <c r="F168" t="s">
        <v>124</v>
      </c>
      <c r="G168" t="s">
        <v>255</v>
      </c>
      <c r="H168" t="s">
        <v>320</v>
      </c>
      <c r="I168" t="str">
        <f>RIGHT(HvDOutputData[[#This Row],[OPLocCode]],1)</f>
        <v>A</v>
      </c>
      <c r="J168" t="s">
        <v>492</v>
      </c>
    </row>
    <row r="169" spans="1:10" x14ac:dyDescent="0.45">
      <c r="A169" t="s">
        <v>14</v>
      </c>
      <c r="B169" t="s">
        <v>118</v>
      </c>
      <c r="C169" t="s">
        <v>121</v>
      </c>
      <c r="D169" s="1" t="s">
        <v>520</v>
      </c>
      <c r="E169" t="s">
        <v>44</v>
      </c>
      <c r="F169" t="s">
        <v>124</v>
      </c>
      <c r="G169" t="s">
        <v>255</v>
      </c>
      <c r="H169" t="s">
        <v>321</v>
      </c>
      <c r="I169" t="str">
        <f>RIGHT(HvDOutputData[[#This Row],[OPLocCode]],1)</f>
        <v>B</v>
      </c>
      <c r="J169" t="s">
        <v>493</v>
      </c>
    </row>
    <row r="170" spans="1:10" x14ac:dyDescent="0.45">
      <c r="A170" t="s">
        <v>14</v>
      </c>
      <c r="B170" t="s">
        <v>118</v>
      </c>
      <c r="C170" t="s">
        <v>121</v>
      </c>
      <c r="D170" s="1" t="s">
        <v>520</v>
      </c>
      <c r="E170" t="s">
        <v>44</v>
      </c>
      <c r="F170" t="s">
        <v>124</v>
      </c>
      <c r="G170" t="s">
        <v>255</v>
      </c>
      <c r="H170" t="s">
        <v>335</v>
      </c>
      <c r="I170" t="str">
        <f>RIGHT(HvDOutputData[[#This Row],[OPLocCode]],1)</f>
        <v>A</v>
      </c>
      <c r="J170" t="s">
        <v>494</v>
      </c>
    </row>
    <row r="171" spans="1:10" x14ac:dyDescent="0.45">
      <c r="A171" t="s">
        <v>14</v>
      </c>
      <c r="B171" t="s">
        <v>118</v>
      </c>
      <c r="C171" t="s">
        <v>121</v>
      </c>
      <c r="D171" s="1" t="s">
        <v>520</v>
      </c>
      <c r="E171" t="s">
        <v>44</v>
      </c>
      <c r="F171" t="s">
        <v>124</v>
      </c>
      <c r="G171" t="s">
        <v>255</v>
      </c>
      <c r="H171" t="s">
        <v>336</v>
      </c>
      <c r="I171" t="str">
        <f>RIGHT(HvDOutputData[[#This Row],[OPLocCode]],1)</f>
        <v>B</v>
      </c>
      <c r="J171" t="s">
        <v>495</v>
      </c>
    </row>
    <row r="172" spans="1:10" x14ac:dyDescent="0.45">
      <c r="A172" t="s">
        <v>14</v>
      </c>
      <c r="B172" t="s">
        <v>118</v>
      </c>
      <c r="C172" t="s">
        <v>121</v>
      </c>
      <c r="D172" s="1" t="s">
        <v>520</v>
      </c>
      <c r="E172" t="s">
        <v>44</v>
      </c>
      <c r="F172" t="s">
        <v>124</v>
      </c>
      <c r="G172" t="s">
        <v>255</v>
      </c>
      <c r="H172" t="s">
        <v>326</v>
      </c>
      <c r="I172" t="str">
        <f>RIGHT(HvDOutputData[[#This Row],[OPLocCode]],1)</f>
        <v>A</v>
      </c>
      <c r="J172" t="s">
        <v>496</v>
      </c>
    </row>
    <row r="173" spans="1:10" x14ac:dyDescent="0.45">
      <c r="A173" t="s">
        <v>14</v>
      </c>
      <c r="B173" t="s">
        <v>118</v>
      </c>
      <c r="C173" t="s">
        <v>121</v>
      </c>
      <c r="D173" s="1" t="s">
        <v>520</v>
      </c>
      <c r="E173" t="s">
        <v>44</v>
      </c>
      <c r="F173" t="s">
        <v>124</v>
      </c>
      <c r="G173" t="s">
        <v>255</v>
      </c>
      <c r="H173" t="s">
        <v>327</v>
      </c>
      <c r="I173" t="str">
        <f>RIGHT(HvDOutputData[[#This Row],[OPLocCode]],1)</f>
        <v>B</v>
      </c>
      <c r="J173" t="s">
        <v>497</v>
      </c>
    </row>
    <row r="174" spans="1:10" x14ac:dyDescent="0.45">
      <c r="A174" t="s">
        <v>14</v>
      </c>
      <c r="B174" t="s">
        <v>118</v>
      </c>
      <c r="C174" t="s">
        <v>121</v>
      </c>
      <c r="D174" s="1" t="s">
        <v>520</v>
      </c>
      <c r="E174" t="s">
        <v>44</v>
      </c>
      <c r="F174" t="s">
        <v>124</v>
      </c>
      <c r="G174" t="s">
        <v>255</v>
      </c>
      <c r="H174" t="s">
        <v>329</v>
      </c>
      <c r="I174" t="str">
        <f>RIGHT(HvDOutputData[[#This Row],[OPLocCode]],1)</f>
        <v>A</v>
      </c>
      <c r="J174" t="s">
        <v>498</v>
      </c>
    </row>
    <row r="175" spans="1:10" x14ac:dyDescent="0.45">
      <c r="A175" t="s">
        <v>14</v>
      </c>
      <c r="B175" t="s">
        <v>118</v>
      </c>
      <c r="C175" t="s">
        <v>121</v>
      </c>
      <c r="D175" s="1" t="s">
        <v>520</v>
      </c>
      <c r="E175" t="s">
        <v>44</v>
      </c>
      <c r="F175" t="s">
        <v>124</v>
      </c>
      <c r="G175" t="s">
        <v>255</v>
      </c>
      <c r="H175" t="s">
        <v>330</v>
      </c>
      <c r="I175" t="str">
        <f>RIGHT(HvDOutputData[[#This Row],[OPLocCode]],1)</f>
        <v>B</v>
      </c>
      <c r="J175" t="s">
        <v>499</v>
      </c>
    </row>
    <row r="176" spans="1:10" x14ac:dyDescent="0.45">
      <c r="A176" t="s">
        <v>14</v>
      </c>
      <c r="B176" t="s">
        <v>118</v>
      </c>
      <c r="C176" t="s">
        <v>121</v>
      </c>
      <c r="D176" s="1" t="s">
        <v>520</v>
      </c>
      <c r="E176" t="s">
        <v>44</v>
      </c>
      <c r="F176" t="s">
        <v>124</v>
      </c>
      <c r="G176" t="s">
        <v>255</v>
      </c>
      <c r="H176" t="s">
        <v>332</v>
      </c>
      <c r="I176" t="str">
        <f>RIGHT(HvDOutputData[[#This Row],[OPLocCode]],1)</f>
        <v>A</v>
      </c>
      <c r="J176" t="s">
        <v>500</v>
      </c>
    </row>
    <row r="177" spans="1:10" x14ac:dyDescent="0.45">
      <c r="A177" t="s">
        <v>14</v>
      </c>
      <c r="B177" t="s">
        <v>118</v>
      </c>
      <c r="C177" t="s">
        <v>121</v>
      </c>
      <c r="D177" s="1" t="s">
        <v>520</v>
      </c>
      <c r="E177" t="s">
        <v>44</v>
      </c>
      <c r="F177" t="s">
        <v>124</v>
      </c>
      <c r="G177" t="s">
        <v>255</v>
      </c>
      <c r="H177" t="s">
        <v>333</v>
      </c>
      <c r="I177" t="str">
        <f>RIGHT(HvDOutputData[[#This Row],[OPLocCode]],1)</f>
        <v>B</v>
      </c>
      <c r="J177" t="s">
        <v>501</v>
      </c>
    </row>
    <row r="178" spans="1:10" x14ac:dyDescent="0.45">
      <c r="A178" t="s">
        <v>14</v>
      </c>
      <c r="B178" t="s">
        <v>118</v>
      </c>
      <c r="C178" t="s">
        <v>121</v>
      </c>
      <c r="D178" s="1" t="s">
        <v>520</v>
      </c>
      <c r="E178" t="s">
        <v>44</v>
      </c>
      <c r="F178" t="s">
        <v>124</v>
      </c>
      <c r="G178" t="s">
        <v>255</v>
      </c>
      <c r="H178" t="s">
        <v>347</v>
      </c>
      <c r="I178" t="str">
        <f>RIGHT(HvDOutputData[[#This Row],[OPLocCode]],1)</f>
        <v>A</v>
      </c>
      <c r="J178" t="s">
        <v>502</v>
      </c>
    </row>
    <row r="179" spans="1:10" x14ac:dyDescent="0.45">
      <c r="A179" t="s">
        <v>14</v>
      </c>
      <c r="B179" t="s">
        <v>118</v>
      </c>
      <c r="C179" t="s">
        <v>121</v>
      </c>
      <c r="D179" s="1" t="s">
        <v>520</v>
      </c>
      <c r="E179" t="s">
        <v>44</v>
      </c>
      <c r="F179" t="s">
        <v>124</v>
      </c>
      <c r="G179" t="s">
        <v>255</v>
      </c>
      <c r="H179" t="s">
        <v>348</v>
      </c>
      <c r="I179" t="str">
        <f>RIGHT(HvDOutputData[[#This Row],[OPLocCode]],1)</f>
        <v>B</v>
      </c>
      <c r="J179" t="s">
        <v>503</v>
      </c>
    </row>
    <row r="180" spans="1:10" x14ac:dyDescent="0.45">
      <c r="A180" t="s">
        <v>14</v>
      </c>
      <c r="B180" t="s">
        <v>118</v>
      </c>
      <c r="C180" t="s">
        <v>121</v>
      </c>
      <c r="D180" s="1" t="s">
        <v>520</v>
      </c>
      <c r="E180" t="s">
        <v>44</v>
      </c>
      <c r="F180" t="s">
        <v>124</v>
      </c>
      <c r="G180" t="s">
        <v>255</v>
      </c>
      <c r="H180" t="s">
        <v>338</v>
      </c>
      <c r="I180" t="str">
        <f>RIGHT(HvDOutputData[[#This Row],[OPLocCode]],1)</f>
        <v>A</v>
      </c>
      <c r="J180" t="s">
        <v>504</v>
      </c>
    </row>
    <row r="181" spans="1:10" x14ac:dyDescent="0.45">
      <c r="A181" t="s">
        <v>14</v>
      </c>
      <c r="B181" t="s">
        <v>118</v>
      </c>
      <c r="C181" t="s">
        <v>121</v>
      </c>
      <c r="D181" s="1" t="s">
        <v>520</v>
      </c>
      <c r="E181" t="s">
        <v>44</v>
      </c>
      <c r="F181" t="s">
        <v>124</v>
      </c>
      <c r="G181" t="s">
        <v>255</v>
      </c>
      <c r="H181" t="s">
        <v>339</v>
      </c>
      <c r="I181" t="str">
        <f>RIGHT(HvDOutputData[[#This Row],[OPLocCode]],1)</f>
        <v>B</v>
      </c>
      <c r="J181" t="s">
        <v>505</v>
      </c>
    </row>
    <row r="182" spans="1:10" x14ac:dyDescent="0.45">
      <c r="A182" t="s">
        <v>14</v>
      </c>
      <c r="B182" t="s">
        <v>118</v>
      </c>
      <c r="C182" t="s">
        <v>121</v>
      </c>
      <c r="D182" s="1" t="s">
        <v>520</v>
      </c>
      <c r="E182" t="s">
        <v>44</v>
      </c>
      <c r="F182" t="s">
        <v>124</v>
      </c>
      <c r="G182" t="s">
        <v>255</v>
      </c>
      <c r="H182" t="s">
        <v>341</v>
      </c>
      <c r="I182" t="str">
        <f>RIGHT(HvDOutputData[[#This Row],[OPLocCode]],1)</f>
        <v>A</v>
      </c>
      <c r="J182" t="s">
        <v>506</v>
      </c>
    </row>
    <row r="183" spans="1:10" x14ac:dyDescent="0.45">
      <c r="A183" t="s">
        <v>14</v>
      </c>
      <c r="B183" t="s">
        <v>118</v>
      </c>
      <c r="C183" t="s">
        <v>121</v>
      </c>
      <c r="D183" s="1" t="s">
        <v>520</v>
      </c>
      <c r="E183" t="s">
        <v>44</v>
      </c>
      <c r="F183" t="s">
        <v>124</v>
      </c>
      <c r="G183" t="s">
        <v>255</v>
      </c>
      <c r="H183" t="s">
        <v>342</v>
      </c>
      <c r="I183" t="str">
        <f>RIGHT(HvDOutputData[[#This Row],[OPLocCode]],1)</f>
        <v>B</v>
      </c>
      <c r="J183" t="s">
        <v>507</v>
      </c>
    </row>
    <row r="184" spans="1:10" x14ac:dyDescent="0.45">
      <c r="A184" t="s">
        <v>14</v>
      </c>
      <c r="B184" t="s">
        <v>118</v>
      </c>
      <c r="C184" t="s">
        <v>121</v>
      </c>
      <c r="D184" s="1" t="s">
        <v>520</v>
      </c>
      <c r="E184" t="s">
        <v>44</v>
      </c>
      <c r="F184" t="s">
        <v>124</v>
      </c>
      <c r="G184" t="s">
        <v>255</v>
      </c>
      <c r="H184" t="s">
        <v>344</v>
      </c>
      <c r="I184" t="str">
        <f>RIGHT(HvDOutputData[[#This Row],[OPLocCode]],1)</f>
        <v>A</v>
      </c>
      <c r="J184" t="s">
        <v>508</v>
      </c>
    </row>
    <row r="185" spans="1:10" x14ac:dyDescent="0.45">
      <c r="A185" t="s">
        <v>14</v>
      </c>
      <c r="B185" t="s">
        <v>118</v>
      </c>
      <c r="C185" t="s">
        <v>121</v>
      </c>
      <c r="D185" s="1" t="s">
        <v>520</v>
      </c>
      <c r="E185" t="s">
        <v>44</v>
      </c>
      <c r="F185" t="s">
        <v>124</v>
      </c>
      <c r="G185" t="s">
        <v>255</v>
      </c>
      <c r="H185" t="s">
        <v>345</v>
      </c>
      <c r="I185" t="str">
        <f>RIGHT(HvDOutputData[[#This Row],[OPLocCode]],1)</f>
        <v>B</v>
      </c>
      <c r="J185" t="s">
        <v>509</v>
      </c>
    </row>
    <row r="186" spans="1:10" x14ac:dyDescent="0.45">
      <c r="A186" t="s">
        <v>14</v>
      </c>
      <c r="B186" t="s">
        <v>118</v>
      </c>
      <c r="C186" t="s">
        <v>121</v>
      </c>
      <c r="D186" s="1" t="s">
        <v>520</v>
      </c>
      <c r="E186" t="s">
        <v>44</v>
      </c>
      <c r="F186" t="s">
        <v>124</v>
      </c>
      <c r="G186" t="s">
        <v>255</v>
      </c>
      <c r="H186" t="s">
        <v>359</v>
      </c>
      <c r="I186" t="str">
        <f>RIGHT(HvDOutputData[[#This Row],[OPLocCode]],1)</f>
        <v>A</v>
      </c>
      <c r="J186" t="s">
        <v>510</v>
      </c>
    </row>
    <row r="187" spans="1:10" x14ac:dyDescent="0.45">
      <c r="A187" t="s">
        <v>14</v>
      </c>
      <c r="B187" t="s">
        <v>118</v>
      </c>
      <c r="C187" t="s">
        <v>121</v>
      </c>
      <c r="D187" s="1" t="s">
        <v>520</v>
      </c>
      <c r="E187" t="s">
        <v>44</v>
      </c>
      <c r="F187" t="s">
        <v>124</v>
      </c>
      <c r="G187" t="s">
        <v>255</v>
      </c>
      <c r="H187" t="s">
        <v>360</v>
      </c>
      <c r="I187" t="str">
        <f>RIGHT(HvDOutputData[[#This Row],[OPLocCode]],1)</f>
        <v>B</v>
      </c>
      <c r="J187" t="s">
        <v>511</v>
      </c>
    </row>
    <row r="188" spans="1:10" x14ac:dyDescent="0.45">
      <c r="A188" t="s">
        <v>14</v>
      </c>
      <c r="B188" t="s">
        <v>118</v>
      </c>
      <c r="C188" t="s">
        <v>121</v>
      </c>
      <c r="D188" s="1" t="s">
        <v>520</v>
      </c>
      <c r="E188" t="s">
        <v>44</v>
      </c>
      <c r="F188" t="s">
        <v>124</v>
      </c>
      <c r="G188" t="s">
        <v>255</v>
      </c>
      <c r="H188" t="s">
        <v>350</v>
      </c>
      <c r="I188" t="str">
        <f>RIGHT(HvDOutputData[[#This Row],[OPLocCode]],1)</f>
        <v>A</v>
      </c>
      <c r="J188" t="s">
        <v>512</v>
      </c>
    </row>
    <row r="189" spans="1:10" x14ac:dyDescent="0.45">
      <c r="A189" t="s">
        <v>14</v>
      </c>
      <c r="B189" t="s">
        <v>118</v>
      </c>
      <c r="C189" t="s">
        <v>121</v>
      </c>
      <c r="D189" s="1" t="s">
        <v>520</v>
      </c>
      <c r="E189" t="s">
        <v>44</v>
      </c>
      <c r="F189" t="s">
        <v>124</v>
      </c>
      <c r="G189" t="s">
        <v>255</v>
      </c>
      <c r="H189" t="s">
        <v>351</v>
      </c>
      <c r="I189" t="str">
        <f>RIGHT(HvDOutputData[[#This Row],[OPLocCode]],1)</f>
        <v>B</v>
      </c>
      <c r="J189" t="s">
        <v>513</v>
      </c>
    </row>
    <row r="190" spans="1:10" x14ac:dyDescent="0.45">
      <c r="A190" t="s">
        <v>14</v>
      </c>
      <c r="B190" t="s">
        <v>118</v>
      </c>
      <c r="C190" t="s">
        <v>121</v>
      </c>
      <c r="D190" s="1" t="s">
        <v>520</v>
      </c>
      <c r="E190" t="s">
        <v>44</v>
      </c>
      <c r="F190" t="s">
        <v>124</v>
      </c>
      <c r="G190" t="s">
        <v>255</v>
      </c>
      <c r="H190" t="s">
        <v>353</v>
      </c>
      <c r="I190" t="str">
        <f>RIGHT(HvDOutputData[[#This Row],[OPLocCode]],1)</f>
        <v>A</v>
      </c>
      <c r="J190" t="s">
        <v>514</v>
      </c>
    </row>
    <row r="191" spans="1:10" x14ac:dyDescent="0.45">
      <c r="A191" t="s">
        <v>14</v>
      </c>
      <c r="B191" t="s">
        <v>118</v>
      </c>
      <c r="C191" t="s">
        <v>121</v>
      </c>
      <c r="D191" s="1" t="s">
        <v>520</v>
      </c>
      <c r="E191" t="s">
        <v>44</v>
      </c>
      <c r="F191" t="s">
        <v>124</v>
      </c>
      <c r="G191" t="s">
        <v>255</v>
      </c>
      <c r="H191" t="s">
        <v>354</v>
      </c>
      <c r="I191" t="str">
        <f>RIGHT(HvDOutputData[[#This Row],[OPLocCode]],1)</f>
        <v>B</v>
      </c>
      <c r="J191" t="s">
        <v>515</v>
      </c>
    </row>
    <row r="192" spans="1:10" x14ac:dyDescent="0.45">
      <c r="A192" t="s">
        <v>14</v>
      </c>
      <c r="B192" t="s">
        <v>118</v>
      </c>
      <c r="C192" t="s">
        <v>121</v>
      </c>
      <c r="D192" s="1" t="s">
        <v>520</v>
      </c>
      <c r="E192" t="s">
        <v>44</v>
      </c>
      <c r="F192" t="s">
        <v>124</v>
      </c>
      <c r="G192" t="s">
        <v>255</v>
      </c>
      <c r="H192" t="s">
        <v>356</v>
      </c>
      <c r="I192" t="str">
        <f>RIGHT(HvDOutputData[[#This Row],[OPLocCode]],1)</f>
        <v>A</v>
      </c>
      <c r="J192" t="s">
        <v>516</v>
      </c>
    </row>
    <row r="193" spans="1:10" x14ac:dyDescent="0.45">
      <c r="A193" t="s">
        <v>14</v>
      </c>
      <c r="B193" t="s">
        <v>118</v>
      </c>
      <c r="C193" t="s">
        <v>121</v>
      </c>
      <c r="D193" s="1" t="s">
        <v>520</v>
      </c>
      <c r="E193" t="s">
        <v>44</v>
      </c>
      <c r="F193" t="s">
        <v>124</v>
      </c>
      <c r="G193" t="s">
        <v>255</v>
      </c>
      <c r="H193" t="s">
        <v>357</v>
      </c>
      <c r="I193" t="str">
        <f>RIGHT(HvDOutputData[[#This Row],[OPLocCode]],1)</f>
        <v>B</v>
      </c>
      <c r="J193" t="s">
        <v>517</v>
      </c>
    </row>
    <row r="194" spans="1:10" x14ac:dyDescent="0.45">
      <c r="A194" t="s">
        <v>14</v>
      </c>
      <c r="B194" t="s">
        <v>116</v>
      </c>
      <c r="C194" t="s">
        <v>119</v>
      </c>
      <c r="D194" s="1" t="s">
        <v>216</v>
      </c>
      <c r="E194" t="s">
        <v>46</v>
      </c>
      <c r="F194" t="s">
        <v>124</v>
      </c>
      <c r="G194" t="s">
        <v>255</v>
      </c>
      <c r="H194" t="s">
        <v>262</v>
      </c>
      <c r="I194" t="str">
        <f>RIGHT(HvDOutputData[[#This Row],[OPLocCode]],1)</f>
        <v>1</v>
      </c>
      <c r="J194" t="s">
        <v>362</v>
      </c>
    </row>
    <row r="195" spans="1:10" x14ac:dyDescent="0.45">
      <c r="A195" t="s">
        <v>14</v>
      </c>
      <c r="B195" t="s">
        <v>116</v>
      </c>
      <c r="C195" t="s">
        <v>119</v>
      </c>
      <c r="D195" s="1" t="s">
        <v>216</v>
      </c>
      <c r="E195" t="s">
        <v>46</v>
      </c>
      <c r="F195" t="s">
        <v>124</v>
      </c>
      <c r="G195" t="s">
        <v>255</v>
      </c>
      <c r="H195" t="s">
        <v>263</v>
      </c>
      <c r="I195" t="str">
        <f>RIGHT(HvDOutputData[[#This Row],[OPLocCode]],1)</f>
        <v>2</v>
      </c>
      <c r="J195" t="s">
        <v>363</v>
      </c>
    </row>
    <row r="196" spans="1:10" x14ac:dyDescent="0.45">
      <c r="A196" t="s">
        <v>14</v>
      </c>
      <c r="B196" t="s">
        <v>116</v>
      </c>
      <c r="C196" t="s">
        <v>119</v>
      </c>
      <c r="D196" s="1" t="s">
        <v>216</v>
      </c>
      <c r="E196" t="s">
        <v>46</v>
      </c>
      <c r="F196" t="s">
        <v>124</v>
      </c>
      <c r="G196" t="s">
        <v>255</v>
      </c>
      <c r="H196" t="s">
        <v>265</v>
      </c>
      <c r="I196" t="str">
        <f>RIGHT(HvDOutputData[[#This Row],[OPLocCode]],1)</f>
        <v>4</v>
      </c>
      <c r="J196" t="s">
        <v>362</v>
      </c>
    </row>
    <row r="197" spans="1:10" x14ac:dyDescent="0.45">
      <c r="A197" t="s">
        <v>14</v>
      </c>
      <c r="B197" t="s">
        <v>116</v>
      </c>
      <c r="C197" t="s">
        <v>119</v>
      </c>
      <c r="D197" s="1" t="s">
        <v>216</v>
      </c>
      <c r="E197" t="s">
        <v>46</v>
      </c>
      <c r="F197" t="s">
        <v>124</v>
      </c>
      <c r="G197" t="s">
        <v>255</v>
      </c>
      <c r="H197" t="s">
        <v>266</v>
      </c>
      <c r="I197" t="str">
        <f>RIGHT(HvDOutputData[[#This Row],[OPLocCode]],1)</f>
        <v>5</v>
      </c>
      <c r="J197" t="s">
        <v>365</v>
      </c>
    </row>
    <row r="198" spans="1:10" x14ac:dyDescent="0.45">
      <c r="A198" t="s">
        <v>14</v>
      </c>
      <c r="B198" t="s">
        <v>116</v>
      </c>
      <c r="C198" t="s">
        <v>119</v>
      </c>
      <c r="D198" s="1" t="s">
        <v>216</v>
      </c>
      <c r="E198" t="s">
        <v>46</v>
      </c>
      <c r="F198" t="s">
        <v>124</v>
      </c>
      <c r="G198" t="s">
        <v>255</v>
      </c>
      <c r="H198" t="s">
        <v>256</v>
      </c>
      <c r="I198" t="str">
        <f>RIGHT(HvDOutputData[[#This Row],[OPLocCode]],1)</f>
        <v>1</v>
      </c>
      <c r="J198" t="s">
        <v>367</v>
      </c>
    </row>
    <row r="199" spans="1:10" x14ac:dyDescent="0.45">
      <c r="A199" t="s">
        <v>14</v>
      </c>
      <c r="B199" t="s">
        <v>116</v>
      </c>
      <c r="C199" t="s">
        <v>119</v>
      </c>
      <c r="D199" s="1" t="s">
        <v>216</v>
      </c>
      <c r="E199" t="s">
        <v>46</v>
      </c>
      <c r="F199" t="s">
        <v>124</v>
      </c>
      <c r="G199" t="s">
        <v>255</v>
      </c>
      <c r="H199" t="s">
        <v>257</v>
      </c>
      <c r="I199" t="str">
        <f>RIGHT(HvDOutputData[[#This Row],[OPLocCode]],1)</f>
        <v>2</v>
      </c>
      <c r="J199" t="s">
        <v>368</v>
      </c>
    </row>
    <row r="200" spans="1:10" x14ac:dyDescent="0.45">
      <c r="A200" t="s">
        <v>14</v>
      </c>
      <c r="B200" t="s">
        <v>116</v>
      </c>
      <c r="C200" t="s">
        <v>119</v>
      </c>
      <c r="D200" s="1" t="s">
        <v>216</v>
      </c>
      <c r="E200" t="s">
        <v>46</v>
      </c>
      <c r="F200" t="s">
        <v>124</v>
      </c>
      <c r="G200" t="s">
        <v>255</v>
      </c>
      <c r="H200" t="s">
        <v>259</v>
      </c>
      <c r="I200" t="str">
        <f>RIGHT(HvDOutputData[[#This Row],[OPLocCode]],1)</f>
        <v>4</v>
      </c>
      <c r="J200" t="s">
        <v>367</v>
      </c>
    </row>
    <row r="201" spans="1:10" x14ac:dyDescent="0.45">
      <c r="A201" t="s">
        <v>14</v>
      </c>
      <c r="B201" t="s">
        <v>116</v>
      </c>
      <c r="C201" t="s">
        <v>119</v>
      </c>
      <c r="D201" s="1" t="s">
        <v>216</v>
      </c>
      <c r="E201" t="s">
        <v>46</v>
      </c>
      <c r="F201" t="s">
        <v>124</v>
      </c>
      <c r="G201" t="s">
        <v>255</v>
      </c>
      <c r="H201" t="s">
        <v>260</v>
      </c>
      <c r="I201" t="str">
        <f>RIGHT(HvDOutputData[[#This Row],[OPLocCode]],1)</f>
        <v>5</v>
      </c>
      <c r="J201" t="s">
        <v>370</v>
      </c>
    </row>
    <row r="202" spans="1:10" x14ac:dyDescent="0.45">
      <c r="A202" t="s">
        <v>14</v>
      </c>
      <c r="B202" t="s">
        <v>116</v>
      </c>
      <c r="C202" t="s">
        <v>119</v>
      </c>
      <c r="D202" s="1" t="s">
        <v>216</v>
      </c>
      <c r="E202" t="s">
        <v>46</v>
      </c>
      <c r="F202" t="s">
        <v>124</v>
      </c>
      <c r="G202" t="s">
        <v>255</v>
      </c>
      <c r="H202" t="s">
        <v>268</v>
      </c>
      <c r="I202" t="str">
        <f>RIGHT(HvDOutputData[[#This Row],[OPLocCode]],1)</f>
        <v>1</v>
      </c>
      <c r="J202" t="s">
        <v>372</v>
      </c>
    </row>
    <row r="203" spans="1:10" x14ac:dyDescent="0.45">
      <c r="A203" t="s">
        <v>14</v>
      </c>
      <c r="B203" t="s">
        <v>116</v>
      </c>
      <c r="C203" t="s">
        <v>119</v>
      </c>
      <c r="D203" s="1" t="s">
        <v>216</v>
      </c>
      <c r="E203" t="s">
        <v>46</v>
      </c>
      <c r="F203" t="s">
        <v>124</v>
      </c>
      <c r="G203" t="s">
        <v>255</v>
      </c>
      <c r="H203" t="s">
        <v>269</v>
      </c>
      <c r="I203" t="str">
        <f>RIGHT(HvDOutputData[[#This Row],[OPLocCode]],1)</f>
        <v>2</v>
      </c>
      <c r="J203" t="s">
        <v>373</v>
      </c>
    </row>
    <row r="204" spans="1:10" x14ac:dyDescent="0.45">
      <c r="A204" t="s">
        <v>14</v>
      </c>
      <c r="B204" t="s">
        <v>116</v>
      </c>
      <c r="C204" t="s">
        <v>119</v>
      </c>
      <c r="D204" s="1" t="s">
        <v>216</v>
      </c>
      <c r="E204" t="s">
        <v>46</v>
      </c>
      <c r="F204" t="s">
        <v>124</v>
      </c>
      <c r="G204" t="s">
        <v>255</v>
      </c>
      <c r="H204" t="s">
        <v>271</v>
      </c>
      <c r="I204" t="str">
        <f>RIGHT(HvDOutputData[[#This Row],[OPLocCode]],1)</f>
        <v>4</v>
      </c>
      <c r="J204" t="s">
        <v>375</v>
      </c>
    </row>
    <row r="205" spans="1:10" x14ac:dyDescent="0.45">
      <c r="A205" t="s">
        <v>14</v>
      </c>
      <c r="B205" t="s">
        <v>116</v>
      </c>
      <c r="C205" t="s">
        <v>119</v>
      </c>
      <c r="D205" s="1" t="s">
        <v>216</v>
      </c>
      <c r="E205" t="s">
        <v>46</v>
      </c>
      <c r="F205" t="s">
        <v>124</v>
      </c>
      <c r="G205" t="s">
        <v>255</v>
      </c>
      <c r="H205" t="s">
        <v>272</v>
      </c>
      <c r="I205" t="str">
        <f>RIGHT(HvDOutputData[[#This Row],[OPLocCode]],1)</f>
        <v>5</v>
      </c>
      <c r="J205" t="s">
        <v>376</v>
      </c>
    </row>
    <row r="206" spans="1:10" x14ac:dyDescent="0.45">
      <c r="A206" t="s">
        <v>14</v>
      </c>
      <c r="B206" t="s">
        <v>116</v>
      </c>
      <c r="C206" t="s">
        <v>119</v>
      </c>
      <c r="D206" s="1" t="s">
        <v>216</v>
      </c>
      <c r="E206" t="s">
        <v>46</v>
      </c>
      <c r="F206" t="s">
        <v>124</v>
      </c>
      <c r="G206" t="s">
        <v>255</v>
      </c>
      <c r="H206" t="s">
        <v>274</v>
      </c>
      <c r="I206" t="str">
        <f>RIGHT(HvDOutputData[[#This Row],[OPLocCode]],1)</f>
        <v>1</v>
      </c>
      <c r="J206" t="s">
        <v>378</v>
      </c>
    </row>
    <row r="207" spans="1:10" x14ac:dyDescent="0.45">
      <c r="A207" t="s">
        <v>14</v>
      </c>
      <c r="B207" t="s">
        <v>116</v>
      </c>
      <c r="C207" t="s">
        <v>119</v>
      </c>
      <c r="D207" s="1" t="s">
        <v>216</v>
      </c>
      <c r="E207" t="s">
        <v>46</v>
      </c>
      <c r="F207" t="s">
        <v>124</v>
      </c>
      <c r="G207" t="s">
        <v>255</v>
      </c>
      <c r="H207" t="s">
        <v>275</v>
      </c>
      <c r="I207" t="str">
        <f>RIGHT(HvDOutputData[[#This Row],[OPLocCode]],1)</f>
        <v>2</v>
      </c>
      <c r="J207" t="s">
        <v>379</v>
      </c>
    </row>
    <row r="208" spans="1:10" x14ac:dyDescent="0.45">
      <c r="A208" t="s">
        <v>14</v>
      </c>
      <c r="B208" t="s">
        <v>116</v>
      </c>
      <c r="C208" t="s">
        <v>119</v>
      </c>
      <c r="D208" s="1" t="s">
        <v>216</v>
      </c>
      <c r="E208" t="s">
        <v>46</v>
      </c>
      <c r="F208" t="s">
        <v>124</v>
      </c>
      <c r="G208" t="s">
        <v>255</v>
      </c>
      <c r="H208" t="s">
        <v>277</v>
      </c>
      <c r="I208" t="str">
        <f>RIGHT(HvDOutputData[[#This Row],[OPLocCode]],1)</f>
        <v>4</v>
      </c>
      <c r="J208" t="s">
        <v>381</v>
      </c>
    </row>
    <row r="209" spans="1:10" x14ac:dyDescent="0.45">
      <c r="A209" t="s">
        <v>14</v>
      </c>
      <c r="B209" t="s">
        <v>116</v>
      </c>
      <c r="C209" t="s">
        <v>119</v>
      </c>
      <c r="D209" s="1" t="s">
        <v>216</v>
      </c>
      <c r="E209" t="s">
        <v>46</v>
      </c>
      <c r="F209" t="s">
        <v>124</v>
      </c>
      <c r="G209" t="s">
        <v>255</v>
      </c>
      <c r="H209" t="s">
        <v>278</v>
      </c>
      <c r="I209" t="str">
        <f>RIGHT(HvDOutputData[[#This Row],[OPLocCode]],1)</f>
        <v>5</v>
      </c>
      <c r="J209" t="s">
        <v>382</v>
      </c>
    </row>
    <row r="210" spans="1:10" x14ac:dyDescent="0.45">
      <c r="A210" t="s">
        <v>14</v>
      </c>
      <c r="B210" t="s">
        <v>116</v>
      </c>
      <c r="C210" t="s">
        <v>119</v>
      </c>
      <c r="D210" s="1" t="s">
        <v>216</v>
      </c>
      <c r="E210" t="s">
        <v>46</v>
      </c>
      <c r="F210" t="s">
        <v>124</v>
      </c>
      <c r="G210" t="s">
        <v>255</v>
      </c>
      <c r="H210" t="s">
        <v>280</v>
      </c>
      <c r="I210" t="str">
        <f>RIGHT(HvDOutputData[[#This Row],[OPLocCode]],1)</f>
        <v>1</v>
      </c>
      <c r="J210" t="s">
        <v>384</v>
      </c>
    </row>
    <row r="211" spans="1:10" x14ac:dyDescent="0.45">
      <c r="A211" t="s">
        <v>14</v>
      </c>
      <c r="B211" t="s">
        <v>116</v>
      </c>
      <c r="C211" t="s">
        <v>119</v>
      </c>
      <c r="D211" s="1" t="s">
        <v>216</v>
      </c>
      <c r="E211" t="s">
        <v>46</v>
      </c>
      <c r="F211" t="s">
        <v>124</v>
      </c>
      <c r="G211" t="s">
        <v>255</v>
      </c>
      <c r="H211" t="s">
        <v>281</v>
      </c>
      <c r="I211" t="str">
        <f>RIGHT(HvDOutputData[[#This Row],[OPLocCode]],1)</f>
        <v>2</v>
      </c>
      <c r="J211" t="s">
        <v>385</v>
      </c>
    </row>
    <row r="212" spans="1:10" x14ac:dyDescent="0.45">
      <c r="A212" t="s">
        <v>14</v>
      </c>
      <c r="B212" t="s">
        <v>116</v>
      </c>
      <c r="C212" t="s">
        <v>119</v>
      </c>
      <c r="D212" s="1" t="s">
        <v>216</v>
      </c>
      <c r="E212" t="s">
        <v>46</v>
      </c>
      <c r="F212" t="s">
        <v>124</v>
      </c>
      <c r="G212" t="s">
        <v>255</v>
      </c>
      <c r="H212" t="s">
        <v>283</v>
      </c>
      <c r="I212" t="str">
        <f>RIGHT(HvDOutputData[[#This Row],[OPLocCode]],1)</f>
        <v>4</v>
      </c>
      <c r="J212" t="s">
        <v>387</v>
      </c>
    </row>
    <row r="213" spans="1:10" x14ac:dyDescent="0.45">
      <c r="A213" t="s">
        <v>14</v>
      </c>
      <c r="B213" t="s">
        <v>116</v>
      </c>
      <c r="C213" t="s">
        <v>119</v>
      </c>
      <c r="D213" s="1" t="s">
        <v>216</v>
      </c>
      <c r="E213" t="s">
        <v>46</v>
      </c>
      <c r="F213" t="s">
        <v>124</v>
      </c>
      <c r="G213" t="s">
        <v>255</v>
      </c>
      <c r="H213" t="s">
        <v>284</v>
      </c>
      <c r="I213" t="str">
        <f>RIGHT(HvDOutputData[[#This Row],[OPLocCode]],1)</f>
        <v>5</v>
      </c>
      <c r="J213" t="s">
        <v>388</v>
      </c>
    </row>
    <row r="214" spans="1:10" x14ac:dyDescent="0.45">
      <c r="A214" t="s">
        <v>14</v>
      </c>
      <c r="B214" t="s">
        <v>116</v>
      </c>
      <c r="C214" t="s">
        <v>119</v>
      </c>
      <c r="D214" s="1" t="s">
        <v>216</v>
      </c>
      <c r="E214" t="s">
        <v>46</v>
      </c>
      <c r="F214" t="s">
        <v>124</v>
      </c>
      <c r="G214" t="s">
        <v>255</v>
      </c>
      <c r="H214" t="s">
        <v>29</v>
      </c>
      <c r="I214" t="str">
        <f>RIGHT(HvDOutputData[[#This Row],[OPLocCode]],1)</f>
        <v>1</v>
      </c>
      <c r="J214" t="s">
        <v>390</v>
      </c>
    </row>
    <row r="215" spans="1:10" x14ac:dyDescent="0.45">
      <c r="A215" t="s">
        <v>14</v>
      </c>
      <c r="B215" t="s">
        <v>116</v>
      </c>
      <c r="C215" t="s">
        <v>119</v>
      </c>
      <c r="D215" s="1" t="s">
        <v>216</v>
      </c>
      <c r="E215" t="s">
        <v>46</v>
      </c>
      <c r="F215" t="s">
        <v>124</v>
      </c>
      <c r="G215" t="s">
        <v>255</v>
      </c>
      <c r="H215" t="s">
        <v>137</v>
      </c>
      <c r="I215" t="str">
        <f>RIGHT(HvDOutputData[[#This Row],[OPLocCode]],1)</f>
        <v>2</v>
      </c>
      <c r="J215" t="s">
        <v>391</v>
      </c>
    </row>
    <row r="216" spans="1:10" x14ac:dyDescent="0.45">
      <c r="A216" t="s">
        <v>14</v>
      </c>
      <c r="B216" t="s">
        <v>116</v>
      </c>
      <c r="C216" t="s">
        <v>119</v>
      </c>
      <c r="D216" s="1" t="s">
        <v>216</v>
      </c>
      <c r="E216" t="s">
        <v>46</v>
      </c>
      <c r="F216" t="s">
        <v>124</v>
      </c>
      <c r="G216" t="s">
        <v>255</v>
      </c>
      <c r="H216" t="s">
        <v>287</v>
      </c>
      <c r="I216" t="str">
        <f>RIGHT(HvDOutputData[[#This Row],[OPLocCode]],1)</f>
        <v>4</v>
      </c>
      <c r="J216" t="s">
        <v>393</v>
      </c>
    </row>
    <row r="217" spans="1:10" x14ac:dyDescent="0.45">
      <c r="A217" t="s">
        <v>14</v>
      </c>
      <c r="B217" t="s">
        <v>116</v>
      </c>
      <c r="C217" t="s">
        <v>119</v>
      </c>
      <c r="D217" s="1" t="s">
        <v>216</v>
      </c>
      <c r="E217" t="s">
        <v>46</v>
      </c>
      <c r="F217" t="s">
        <v>124</v>
      </c>
      <c r="G217" t="s">
        <v>255</v>
      </c>
      <c r="H217" t="s">
        <v>288</v>
      </c>
      <c r="I217" t="str">
        <f>RIGHT(HvDOutputData[[#This Row],[OPLocCode]],1)</f>
        <v>5</v>
      </c>
      <c r="J217" t="s">
        <v>394</v>
      </c>
    </row>
    <row r="218" spans="1:10" x14ac:dyDescent="0.45">
      <c r="A218" t="s">
        <v>14</v>
      </c>
      <c r="B218" t="s">
        <v>117</v>
      </c>
      <c r="C218" t="s">
        <v>120</v>
      </c>
      <c r="D218" s="1" t="s">
        <v>216</v>
      </c>
      <c r="E218" t="s">
        <v>46</v>
      </c>
      <c r="F218" t="s">
        <v>124</v>
      </c>
      <c r="G218" t="s">
        <v>255</v>
      </c>
      <c r="H218" t="s">
        <v>262</v>
      </c>
      <c r="I218" t="str">
        <f>RIGHT(HvDOutputData[[#This Row],[OPLocCode]],1)</f>
        <v>1</v>
      </c>
      <c r="J218" t="s">
        <v>362</v>
      </c>
    </row>
    <row r="219" spans="1:10" x14ac:dyDescent="0.45">
      <c r="A219" t="s">
        <v>14</v>
      </c>
      <c r="B219" t="s">
        <v>117</v>
      </c>
      <c r="C219" t="s">
        <v>120</v>
      </c>
      <c r="D219" s="1" t="s">
        <v>216</v>
      </c>
      <c r="E219" t="s">
        <v>46</v>
      </c>
      <c r="F219" t="s">
        <v>124</v>
      </c>
      <c r="G219" t="s">
        <v>255</v>
      </c>
      <c r="H219" t="s">
        <v>263</v>
      </c>
      <c r="I219" t="str">
        <f>RIGHT(HvDOutputData[[#This Row],[OPLocCode]],1)</f>
        <v>2</v>
      </c>
      <c r="J219" t="s">
        <v>363</v>
      </c>
    </row>
    <row r="220" spans="1:10" x14ac:dyDescent="0.45">
      <c r="A220" t="s">
        <v>14</v>
      </c>
      <c r="B220" t="s">
        <v>117</v>
      </c>
      <c r="C220" t="s">
        <v>120</v>
      </c>
      <c r="D220" s="1" t="s">
        <v>216</v>
      </c>
      <c r="E220" t="s">
        <v>46</v>
      </c>
      <c r="F220" t="s">
        <v>124</v>
      </c>
      <c r="G220" t="s">
        <v>255</v>
      </c>
      <c r="H220" t="s">
        <v>265</v>
      </c>
      <c r="I220" t="str">
        <f>RIGHT(HvDOutputData[[#This Row],[OPLocCode]],1)</f>
        <v>4</v>
      </c>
      <c r="J220" t="s">
        <v>468</v>
      </c>
    </row>
    <row r="221" spans="1:10" x14ac:dyDescent="0.45">
      <c r="A221" t="s">
        <v>14</v>
      </c>
      <c r="B221" t="s">
        <v>117</v>
      </c>
      <c r="C221" t="s">
        <v>120</v>
      </c>
      <c r="D221" s="1" t="s">
        <v>216</v>
      </c>
      <c r="E221" t="s">
        <v>46</v>
      </c>
      <c r="F221" t="s">
        <v>124</v>
      </c>
      <c r="G221" t="s">
        <v>255</v>
      </c>
      <c r="H221" t="s">
        <v>266</v>
      </c>
      <c r="I221" t="str">
        <f>RIGHT(HvDOutputData[[#This Row],[OPLocCode]],1)</f>
        <v>5</v>
      </c>
      <c r="J221" t="s">
        <v>365</v>
      </c>
    </row>
    <row r="222" spans="1:10" x14ac:dyDescent="0.45">
      <c r="A222" t="s">
        <v>14</v>
      </c>
      <c r="B222" t="s">
        <v>117</v>
      </c>
      <c r="C222" t="s">
        <v>120</v>
      </c>
      <c r="D222" s="1" t="s">
        <v>216</v>
      </c>
      <c r="E222" t="s">
        <v>46</v>
      </c>
      <c r="F222" t="s">
        <v>124</v>
      </c>
      <c r="G222" t="s">
        <v>255</v>
      </c>
      <c r="H222" t="s">
        <v>256</v>
      </c>
      <c r="I222" t="str">
        <f>RIGHT(HvDOutputData[[#This Row],[OPLocCode]],1)</f>
        <v>1</v>
      </c>
      <c r="J222" t="s">
        <v>367</v>
      </c>
    </row>
    <row r="223" spans="1:10" x14ac:dyDescent="0.45">
      <c r="A223" t="s">
        <v>14</v>
      </c>
      <c r="B223" t="s">
        <v>117</v>
      </c>
      <c r="C223" t="s">
        <v>120</v>
      </c>
      <c r="D223" s="1" t="s">
        <v>216</v>
      </c>
      <c r="E223" t="s">
        <v>46</v>
      </c>
      <c r="F223" t="s">
        <v>124</v>
      </c>
      <c r="G223" t="s">
        <v>255</v>
      </c>
      <c r="H223" t="s">
        <v>257</v>
      </c>
      <c r="I223" t="str">
        <f>RIGHT(HvDOutputData[[#This Row],[OPLocCode]],1)</f>
        <v>2</v>
      </c>
      <c r="J223" t="s">
        <v>368</v>
      </c>
    </row>
    <row r="224" spans="1:10" x14ac:dyDescent="0.45">
      <c r="A224" t="s">
        <v>14</v>
      </c>
      <c r="B224" t="s">
        <v>117</v>
      </c>
      <c r="C224" t="s">
        <v>120</v>
      </c>
      <c r="D224" s="1" t="s">
        <v>216</v>
      </c>
      <c r="E224" t="s">
        <v>46</v>
      </c>
      <c r="F224" t="s">
        <v>124</v>
      </c>
      <c r="G224" t="s">
        <v>255</v>
      </c>
      <c r="H224" t="s">
        <v>259</v>
      </c>
      <c r="I224" t="str">
        <f>RIGHT(HvDOutputData[[#This Row],[OPLocCode]],1)</f>
        <v>4</v>
      </c>
      <c r="J224" t="s">
        <v>469</v>
      </c>
    </row>
    <row r="225" spans="1:10" x14ac:dyDescent="0.45">
      <c r="A225" t="s">
        <v>14</v>
      </c>
      <c r="B225" t="s">
        <v>117</v>
      </c>
      <c r="C225" t="s">
        <v>120</v>
      </c>
      <c r="D225" s="1" t="s">
        <v>216</v>
      </c>
      <c r="E225" t="s">
        <v>46</v>
      </c>
      <c r="F225" t="s">
        <v>124</v>
      </c>
      <c r="G225" t="s">
        <v>255</v>
      </c>
      <c r="H225" t="s">
        <v>260</v>
      </c>
      <c r="I225" t="str">
        <f>RIGHT(HvDOutputData[[#This Row],[OPLocCode]],1)</f>
        <v>5</v>
      </c>
      <c r="J225" t="s">
        <v>370</v>
      </c>
    </row>
    <row r="226" spans="1:10" x14ac:dyDescent="0.45">
      <c r="A226" t="s">
        <v>14</v>
      </c>
      <c r="B226" t="s">
        <v>117</v>
      </c>
      <c r="C226" t="s">
        <v>120</v>
      </c>
      <c r="D226" s="1" t="s">
        <v>216</v>
      </c>
      <c r="E226" t="s">
        <v>46</v>
      </c>
      <c r="F226" t="s">
        <v>124</v>
      </c>
      <c r="G226" t="s">
        <v>255</v>
      </c>
      <c r="H226" t="s">
        <v>268</v>
      </c>
      <c r="I226" t="str">
        <f>RIGHT(HvDOutputData[[#This Row],[OPLocCode]],1)</f>
        <v>1</v>
      </c>
      <c r="J226" t="s">
        <v>372</v>
      </c>
    </row>
    <row r="227" spans="1:10" x14ac:dyDescent="0.45">
      <c r="A227" t="s">
        <v>14</v>
      </c>
      <c r="B227" t="s">
        <v>117</v>
      </c>
      <c r="C227" t="s">
        <v>120</v>
      </c>
      <c r="D227" s="1" t="s">
        <v>216</v>
      </c>
      <c r="E227" t="s">
        <v>46</v>
      </c>
      <c r="F227" t="s">
        <v>124</v>
      </c>
      <c r="G227" t="s">
        <v>255</v>
      </c>
      <c r="H227" t="s">
        <v>269</v>
      </c>
      <c r="I227" t="str">
        <f>RIGHT(HvDOutputData[[#This Row],[OPLocCode]],1)</f>
        <v>2</v>
      </c>
      <c r="J227" t="s">
        <v>373</v>
      </c>
    </row>
    <row r="228" spans="1:10" x14ac:dyDescent="0.45">
      <c r="A228" t="s">
        <v>14</v>
      </c>
      <c r="B228" t="s">
        <v>117</v>
      </c>
      <c r="C228" t="s">
        <v>120</v>
      </c>
      <c r="D228" s="1" t="s">
        <v>216</v>
      </c>
      <c r="E228" t="s">
        <v>46</v>
      </c>
      <c r="F228" t="s">
        <v>124</v>
      </c>
      <c r="G228" t="s">
        <v>255</v>
      </c>
      <c r="H228" t="s">
        <v>271</v>
      </c>
      <c r="I228" t="str">
        <f>RIGHT(HvDOutputData[[#This Row],[OPLocCode]],1)</f>
        <v>4</v>
      </c>
      <c r="J228" t="s">
        <v>375</v>
      </c>
    </row>
    <row r="229" spans="1:10" x14ac:dyDescent="0.45">
      <c r="A229" t="s">
        <v>14</v>
      </c>
      <c r="B229" t="s">
        <v>117</v>
      </c>
      <c r="C229" t="s">
        <v>120</v>
      </c>
      <c r="D229" s="1" t="s">
        <v>216</v>
      </c>
      <c r="E229" t="s">
        <v>46</v>
      </c>
      <c r="F229" t="s">
        <v>124</v>
      </c>
      <c r="G229" t="s">
        <v>255</v>
      </c>
      <c r="H229" t="s">
        <v>272</v>
      </c>
      <c r="I229" t="str">
        <f>RIGHT(HvDOutputData[[#This Row],[OPLocCode]],1)</f>
        <v>5</v>
      </c>
      <c r="J229" t="s">
        <v>376</v>
      </c>
    </row>
    <row r="230" spans="1:10" x14ac:dyDescent="0.45">
      <c r="A230" t="s">
        <v>14</v>
      </c>
      <c r="B230" t="s">
        <v>117</v>
      </c>
      <c r="C230" t="s">
        <v>120</v>
      </c>
      <c r="D230" s="1" t="s">
        <v>216</v>
      </c>
      <c r="E230" t="s">
        <v>46</v>
      </c>
      <c r="F230" t="s">
        <v>124</v>
      </c>
      <c r="G230" t="s">
        <v>255</v>
      </c>
      <c r="H230" t="s">
        <v>274</v>
      </c>
      <c r="I230" t="str">
        <f>RIGHT(HvDOutputData[[#This Row],[OPLocCode]],1)</f>
        <v>1</v>
      </c>
      <c r="J230" t="s">
        <v>378</v>
      </c>
    </row>
    <row r="231" spans="1:10" x14ac:dyDescent="0.45">
      <c r="A231" t="s">
        <v>14</v>
      </c>
      <c r="B231" t="s">
        <v>117</v>
      </c>
      <c r="C231" t="s">
        <v>120</v>
      </c>
      <c r="D231" s="1" t="s">
        <v>216</v>
      </c>
      <c r="E231" t="s">
        <v>46</v>
      </c>
      <c r="F231" t="s">
        <v>124</v>
      </c>
      <c r="G231" t="s">
        <v>255</v>
      </c>
      <c r="H231" t="s">
        <v>275</v>
      </c>
      <c r="I231" t="str">
        <f>RIGHT(HvDOutputData[[#This Row],[OPLocCode]],1)</f>
        <v>2</v>
      </c>
      <c r="J231" t="s">
        <v>379</v>
      </c>
    </row>
    <row r="232" spans="1:10" x14ac:dyDescent="0.45">
      <c r="A232" t="s">
        <v>14</v>
      </c>
      <c r="B232" t="s">
        <v>117</v>
      </c>
      <c r="C232" t="s">
        <v>120</v>
      </c>
      <c r="D232" s="1" t="s">
        <v>216</v>
      </c>
      <c r="E232" t="s">
        <v>46</v>
      </c>
      <c r="F232" t="s">
        <v>124</v>
      </c>
      <c r="G232" t="s">
        <v>255</v>
      </c>
      <c r="H232" t="s">
        <v>277</v>
      </c>
      <c r="I232" t="str">
        <f>RIGHT(HvDOutputData[[#This Row],[OPLocCode]],1)</f>
        <v>4</v>
      </c>
      <c r="J232" t="s">
        <v>381</v>
      </c>
    </row>
    <row r="233" spans="1:10" x14ac:dyDescent="0.45">
      <c r="A233" t="s">
        <v>14</v>
      </c>
      <c r="B233" t="s">
        <v>117</v>
      </c>
      <c r="C233" t="s">
        <v>120</v>
      </c>
      <c r="D233" s="1" t="s">
        <v>216</v>
      </c>
      <c r="E233" t="s">
        <v>46</v>
      </c>
      <c r="F233" t="s">
        <v>124</v>
      </c>
      <c r="G233" t="s">
        <v>255</v>
      </c>
      <c r="H233" t="s">
        <v>278</v>
      </c>
      <c r="I233" t="str">
        <f>RIGHT(HvDOutputData[[#This Row],[OPLocCode]],1)</f>
        <v>5</v>
      </c>
      <c r="J233" t="s">
        <v>382</v>
      </c>
    </row>
    <row r="234" spans="1:10" x14ac:dyDescent="0.45">
      <c r="A234" t="s">
        <v>14</v>
      </c>
      <c r="B234" t="s">
        <v>117</v>
      </c>
      <c r="C234" t="s">
        <v>120</v>
      </c>
      <c r="D234" s="1" t="s">
        <v>216</v>
      </c>
      <c r="E234" t="s">
        <v>46</v>
      </c>
      <c r="F234" t="s">
        <v>124</v>
      </c>
      <c r="G234" t="s">
        <v>255</v>
      </c>
      <c r="H234" t="s">
        <v>280</v>
      </c>
      <c r="I234" t="str">
        <f>RIGHT(HvDOutputData[[#This Row],[OPLocCode]],1)</f>
        <v>1</v>
      </c>
      <c r="J234" t="s">
        <v>384</v>
      </c>
    </row>
    <row r="235" spans="1:10" x14ac:dyDescent="0.45">
      <c r="A235" t="s">
        <v>14</v>
      </c>
      <c r="B235" t="s">
        <v>117</v>
      </c>
      <c r="C235" t="s">
        <v>120</v>
      </c>
      <c r="D235" s="1" t="s">
        <v>216</v>
      </c>
      <c r="E235" t="s">
        <v>46</v>
      </c>
      <c r="F235" t="s">
        <v>124</v>
      </c>
      <c r="G235" t="s">
        <v>255</v>
      </c>
      <c r="H235" t="s">
        <v>281</v>
      </c>
      <c r="I235" t="str">
        <f>RIGHT(HvDOutputData[[#This Row],[OPLocCode]],1)</f>
        <v>2</v>
      </c>
      <c r="J235" t="s">
        <v>385</v>
      </c>
    </row>
    <row r="236" spans="1:10" x14ac:dyDescent="0.45">
      <c r="A236" t="s">
        <v>14</v>
      </c>
      <c r="B236" t="s">
        <v>117</v>
      </c>
      <c r="C236" t="s">
        <v>120</v>
      </c>
      <c r="D236" s="1" t="s">
        <v>216</v>
      </c>
      <c r="E236" t="s">
        <v>46</v>
      </c>
      <c r="F236" t="s">
        <v>124</v>
      </c>
      <c r="G236" t="s">
        <v>255</v>
      </c>
      <c r="H236" t="s">
        <v>283</v>
      </c>
      <c r="I236" t="str">
        <f>RIGHT(HvDOutputData[[#This Row],[OPLocCode]],1)</f>
        <v>4</v>
      </c>
      <c r="J236" t="s">
        <v>387</v>
      </c>
    </row>
    <row r="237" spans="1:10" x14ac:dyDescent="0.45">
      <c r="A237" t="s">
        <v>14</v>
      </c>
      <c r="B237" t="s">
        <v>117</v>
      </c>
      <c r="C237" t="s">
        <v>120</v>
      </c>
      <c r="D237" s="1" t="s">
        <v>216</v>
      </c>
      <c r="E237" t="s">
        <v>46</v>
      </c>
      <c r="F237" t="s">
        <v>124</v>
      </c>
      <c r="G237" t="s">
        <v>255</v>
      </c>
      <c r="H237" t="s">
        <v>284</v>
      </c>
      <c r="I237" t="str">
        <f>RIGHT(HvDOutputData[[#This Row],[OPLocCode]],1)</f>
        <v>5</v>
      </c>
      <c r="J237" t="s">
        <v>388</v>
      </c>
    </row>
    <row r="238" spans="1:10" x14ac:dyDescent="0.45">
      <c r="A238" t="s">
        <v>14</v>
      </c>
      <c r="B238" t="s">
        <v>117</v>
      </c>
      <c r="C238" t="s">
        <v>120</v>
      </c>
      <c r="D238" s="1" t="s">
        <v>216</v>
      </c>
      <c r="E238" t="s">
        <v>46</v>
      </c>
      <c r="F238" t="s">
        <v>124</v>
      </c>
      <c r="G238" t="s">
        <v>255</v>
      </c>
      <c r="H238" t="s">
        <v>29</v>
      </c>
      <c r="I238" t="str">
        <f>RIGHT(HvDOutputData[[#This Row],[OPLocCode]],1)</f>
        <v>1</v>
      </c>
      <c r="J238" t="s">
        <v>390</v>
      </c>
    </row>
    <row r="239" spans="1:10" x14ac:dyDescent="0.45">
      <c r="A239" t="s">
        <v>14</v>
      </c>
      <c r="B239" t="s">
        <v>117</v>
      </c>
      <c r="C239" t="s">
        <v>120</v>
      </c>
      <c r="D239" s="1" t="s">
        <v>216</v>
      </c>
      <c r="E239" t="s">
        <v>46</v>
      </c>
      <c r="F239" t="s">
        <v>124</v>
      </c>
      <c r="G239" t="s">
        <v>255</v>
      </c>
      <c r="H239" t="s">
        <v>137</v>
      </c>
      <c r="I239" t="str">
        <f>RIGHT(HvDOutputData[[#This Row],[OPLocCode]],1)</f>
        <v>2</v>
      </c>
      <c r="J239" t="s">
        <v>391</v>
      </c>
    </row>
    <row r="240" spans="1:10" x14ac:dyDescent="0.45">
      <c r="A240" t="s">
        <v>14</v>
      </c>
      <c r="B240" t="s">
        <v>117</v>
      </c>
      <c r="C240" t="s">
        <v>120</v>
      </c>
      <c r="D240" s="1" t="s">
        <v>216</v>
      </c>
      <c r="E240" t="s">
        <v>46</v>
      </c>
      <c r="F240" t="s">
        <v>124</v>
      </c>
      <c r="G240" t="s">
        <v>255</v>
      </c>
      <c r="H240" t="s">
        <v>287</v>
      </c>
      <c r="I240" t="str">
        <f>RIGHT(HvDOutputData[[#This Row],[OPLocCode]],1)</f>
        <v>4</v>
      </c>
      <c r="J240" t="s">
        <v>393</v>
      </c>
    </row>
    <row r="241" spans="1:10" x14ac:dyDescent="0.45">
      <c r="A241" t="s">
        <v>14</v>
      </c>
      <c r="B241" t="s">
        <v>117</v>
      </c>
      <c r="C241" t="s">
        <v>120</v>
      </c>
      <c r="D241" s="1" t="s">
        <v>216</v>
      </c>
      <c r="E241" t="s">
        <v>46</v>
      </c>
      <c r="F241" t="s">
        <v>124</v>
      </c>
      <c r="G241" t="s">
        <v>255</v>
      </c>
      <c r="H241" t="s">
        <v>288</v>
      </c>
      <c r="I241" t="str">
        <f>RIGHT(HvDOutputData[[#This Row],[OPLocCode]],1)</f>
        <v>5</v>
      </c>
      <c r="J241" t="s">
        <v>394</v>
      </c>
    </row>
    <row r="242" spans="1:10" x14ac:dyDescent="0.45">
      <c r="A242" t="s">
        <v>14</v>
      </c>
      <c r="B242" t="s">
        <v>118</v>
      </c>
      <c r="C242" t="s">
        <v>121</v>
      </c>
      <c r="D242" s="1" t="s">
        <v>216</v>
      </c>
      <c r="E242" t="s">
        <v>46</v>
      </c>
      <c r="F242" t="s">
        <v>124</v>
      </c>
      <c r="G242" t="s">
        <v>255</v>
      </c>
      <c r="H242" t="s">
        <v>299</v>
      </c>
      <c r="I242" t="str">
        <f>RIGHT(HvDOutputData[[#This Row],[OPLocCode]],1)</f>
        <v>A</v>
      </c>
      <c r="J242" t="s">
        <v>470</v>
      </c>
    </row>
    <row r="243" spans="1:10" x14ac:dyDescent="0.45">
      <c r="A243" t="s">
        <v>14</v>
      </c>
      <c r="B243" t="s">
        <v>118</v>
      </c>
      <c r="C243" t="s">
        <v>121</v>
      </c>
      <c r="D243" s="1" t="s">
        <v>216</v>
      </c>
      <c r="E243" t="s">
        <v>46</v>
      </c>
      <c r="F243" t="s">
        <v>124</v>
      </c>
      <c r="G243" t="s">
        <v>255</v>
      </c>
      <c r="H243" t="s">
        <v>300</v>
      </c>
      <c r="I243" t="str">
        <f>RIGHT(HvDOutputData[[#This Row],[OPLocCode]],1)</f>
        <v>B</v>
      </c>
      <c r="J243" t="s">
        <v>471</v>
      </c>
    </row>
    <row r="244" spans="1:10" x14ac:dyDescent="0.45">
      <c r="A244" t="s">
        <v>14</v>
      </c>
      <c r="B244" t="s">
        <v>118</v>
      </c>
      <c r="C244" t="s">
        <v>121</v>
      </c>
      <c r="D244" s="1" t="s">
        <v>216</v>
      </c>
      <c r="E244" t="s">
        <v>46</v>
      </c>
      <c r="F244" t="s">
        <v>124</v>
      </c>
      <c r="G244" t="s">
        <v>255</v>
      </c>
      <c r="H244" t="s">
        <v>290</v>
      </c>
      <c r="I244" t="str">
        <f>RIGHT(HvDOutputData[[#This Row],[OPLocCode]],1)</f>
        <v>A</v>
      </c>
      <c r="J244" t="s">
        <v>472</v>
      </c>
    </row>
    <row r="245" spans="1:10" x14ac:dyDescent="0.45">
      <c r="A245" t="s">
        <v>14</v>
      </c>
      <c r="B245" t="s">
        <v>118</v>
      </c>
      <c r="C245" t="s">
        <v>121</v>
      </c>
      <c r="D245" s="1" t="s">
        <v>216</v>
      </c>
      <c r="E245" t="s">
        <v>46</v>
      </c>
      <c r="F245" t="s">
        <v>124</v>
      </c>
      <c r="G245" t="s">
        <v>255</v>
      </c>
      <c r="H245" t="s">
        <v>291</v>
      </c>
      <c r="I245" t="str">
        <f>RIGHT(HvDOutputData[[#This Row],[OPLocCode]],1)</f>
        <v>B</v>
      </c>
      <c r="J245" t="s">
        <v>473</v>
      </c>
    </row>
    <row r="246" spans="1:10" x14ac:dyDescent="0.45">
      <c r="A246" t="s">
        <v>14</v>
      </c>
      <c r="B246" t="s">
        <v>118</v>
      </c>
      <c r="C246" t="s">
        <v>121</v>
      </c>
      <c r="D246" s="1" t="s">
        <v>216</v>
      </c>
      <c r="E246" t="s">
        <v>46</v>
      </c>
      <c r="F246" t="s">
        <v>124</v>
      </c>
      <c r="G246" t="s">
        <v>255</v>
      </c>
      <c r="H246" t="s">
        <v>293</v>
      </c>
      <c r="I246" t="str">
        <f>RIGHT(HvDOutputData[[#This Row],[OPLocCode]],1)</f>
        <v>A</v>
      </c>
      <c r="J246" t="s">
        <v>474</v>
      </c>
    </row>
    <row r="247" spans="1:10" x14ac:dyDescent="0.45">
      <c r="A247" t="s">
        <v>14</v>
      </c>
      <c r="B247" t="s">
        <v>118</v>
      </c>
      <c r="C247" t="s">
        <v>121</v>
      </c>
      <c r="D247" s="1" t="s">
        <v>216</v>
      </c>
      <c r="E247" t="s">
        <v>46</v>
      </c>
      <c r="F247" t="s">
        <v>124</v>
      </c>
      <c r="G247" t="s">
        <v>255</v>
      </c>
      <c r="H247" t="s">
        <v>294</v>
      </c>
      <c r="I247" t="str">
        <f>RIGHT(HvDOutputData[[#This Row],[OPLocCode]],1)</f>
        <v>B</v>
      </c>
      <c r="J247" t="s">
        <v>475</v>
      </c>
    </row>
    <row r="248" spans="1:10" x14ac:dyDescent="0.45">
      <c r="A248" t="s">
        <v>14</v>
      </c>
      <c r="B248" t="s">
        <v>118</v>
      </c>
      <c r="C248" t="s">
        <v>121</v>
      </c>
      <c r="D248" s="1" t="s">
        <v>216</v>
      </c>
      <c r="E248" t="s">
        <v>46</v>
      </c>
      <c r="F248" t="s">
        <v>124</v>
      </c>
      <c r="G248" t="s">
        <v>255</v>
      </c>
      <c r="H248" t="s">
        <v>296</v>
      </c>
      <c r="I248" t="str">
        <f>RIGHT(HvDOutputData[[#This Row],[OPLocCode]],1)</f>
        <v>A</v>
      </c>
      <c r="J248" t="s">
        <v>476</v>
      </c>
    </row>
    <row r="249" spans="1:10" x14ac:dyDescent="0.45">
      <c r="A249" t="s">
        <v>14</v>
      </c>
      <c r="B249" t="s">
        <v>118</v>
      </c>
      <c r="C249" t="s">
        <v>121</v>
      </c>
      <c r="D249" s="1" t="s">
        <v>216</v>
      </c>
      <c r="E249" t="s">
        <v>46</v>
      </c>
      <c r="F249" t="s">
        <v>124</v>
      </c>
      <c r="G249" t="s">
        <v>255</v>
      </c>
      <c r="H249" t="s">
        <v>297</v>
      </c>
      <c r="I249" t="str">
        <f>RIGHT(HvDOutputData[[#This Row],[OPLocCode]],1)</f>
        <v>B</v>
      </c>
      <c r="J249" t="s">
        <v>477</v>
      </c>
    </row>
    <row r="250" spans="1:10" x14ac:dyDescent="0.45">
      <c r="A250" t="s">
        <v>14</v>
      </c>
      <c r="B250" t="s">
        <v>118</v>
      </c>
      <c r="C250" t="s">
        <v>121</v>
      </c>
      <c r="D250" s="1" t="s">
        <v>216</v>
      </c>
      <c r="E250" t="s">
        <v>46</v>
      </c>
      <c r="F250" t="s">
        <v>124</v>
      </c>
      <c r="G250" t="s">
        <v>255</v>
      </c>
      <c r="H250" t="s">
        <v>311</v>
      </c>
      <c r="I250" t="str">
        <f>RIGHT(HvDOutputData[[#This Row],[OPLocCode]],1)</f>
        <v>A</v>
      </c>
      <c r="J250" t="s">
        <v>478</v>
      </c>
    </row>
    <row r="251" spans="1:10" x14ac:dyDescent="0.45">
      <c r="A251" t="s">
        <v>14</v>
      </c>
      <c r="B251" t="s">
        <v>118</v>
      </c>
      <c r="C251" t="s">
        <v>121</v>
      </c>
      <c r="D251" s="1" t="s">
        <v>216</v>
      </c>
      <c r="E251" t="s">
        <v>46</v>
      </c>
      <c r="F251" t="s">
        <v>124</v>
      </c>
      <c r="G251" t="s">
        <v>255</v>
      </c>
      <c r="H251" t="s">
        <v>312</v>
      </c>
      <c r="I251" t="str">
        <f>RIGHT(HvDOutputData[[#This Row],[OPLocCode]],1)</f>
        <v>B</v>
      </c>
      <c r="J251" t="s">
        <v>479</v>
      </c>
    </row>
    <row r="252" spans="1:10" x14ac:dyDescent="0.45">
      <c r="A252" t="s">
        <v>14</v>
      </c>
      <c r="B252" t="s">
        <v>118</v>
      </c>
      <c r="C252" t="s">
        <v>121</v>
      </c>
      <c r="D252" s="1" t="s">
        <v>216</v>
      </c>
      <c r="E252" t="s">
        <v>46</v>
      </c>
      <c r="F252" t="s">
        <v>124</v>
      </c>
      <c r="G252" t="s">
        <v>255</v>
      </c>
      <c r="H252" t="s">
        <v>302</v>
      </c>
      <c r="I252" t="str">
        <f>RIGHT(HvDOutputData[[#This Row],[OPLocCode]],1)</f>
        <v>A</v>
      </c>
      <c r="J252" t="s">
        <v>480</v>
      </c>
    </row>
    <row r="253" spans="1:10" x14ac:dyDescent="0.45">
      <c r="A253" t="s">
        <v>14</v>
      </c>
      <c r="B253" t="s">
        <v>118</v>
      </c>
      <c r="C253" t="s">
        <v>121</v>
      </c>
      <c r="D253" s="1" t="s">
        <v>216</v>
      </c>
      <c r="E253" t="s">
        <v>46</v>
      </c>
      <c r="F253" t="s">
        <v>124</v>
      </c>
      <c r="G253" t="s">
        <v>255</v>
      </c>
      <c r="H253" t="s">
        <v>303</v>
      </c>
      <c r="I253" t="str">
        <f>RIGHT(HvDOutputData[[#This Row],[OPLocCode]],1)</f>
        <v>B</v>
      </c>
      <c r="J253" t="s">
        <v>481</v>
      </c>
    </row>
    <row r="254" spans="1:10" x14ac:dyDescent="0.45">
      <c r="A254" t="s">
        <v>14</v>
      </c>
      <c r="B254" t="s">
        <v>118</v>
      </c>
      <c r="C254" t="s">
        <v>121</v>
      </c>
      <c r="D254" s="1" t="s">
        <v>216</v>
      </c>
      <c r="E254" t="s">
        <v>46</v>
      </c>
      <c r="F254" t="s">
        <v>124</v>
      </c>
      <c r="G254" t="s">
        <v>255</v>
      </c>
      <c r="H254" t="s">
        <v>305</v>
      </c>
      <c r="I254" t="str">
        <f>RIGHT(HvDOutputData[[#This Row],[OPLocCode]],1)</f>
        <v>A</v>
      </c>
      <c r="J254" t="s">
        <v>482</v>
      </c>
    </row>
    <row r="255" spans="1:10" x14ac:dyDescent="0.45">
      <c r="A255" t="s">
        <v>14</v>
      </c>
      <c r="B255" t="s">
        <v>118</v>
      </c>
      <c r="C255" t="s">
        <v>121</v>
      </c>
      <c r="D255" s="1" t="s">
        <v>216</v>
      </c>
      <c r="E255" t="s">
        <v>46</v>
      </c>
      <c r="F255" t="s">
        <v>124</v>
      </c>
      <c r="G255" t="s">
        <v>255</v>
      </c>
      <c r="H255" t="s">
        <v>306</v>
      </c>
      <c r="I255" t="str">
        <f>RIGHT(HvDOutputData[[#This Row],[OPLocCode]],1)</f>
        <v>B</v>
      </c>
      <c r="J255" t="s">
        <v>483</v>
      </c>
    </row>
    <row r="256" spans="1:10" x14ac:dyDescent="0.45">
      <c r="A256" t="s">
        <v>14</v>
      </c>
      <c r="B256" t="s">
        <v>118</v>
      </c>
      <c r="C256" t="s">
        <v>121</v>
      </c>
      <c r="D256" s="1" t="s">
        <v>216</v>
      </c>
      <c r="E256" t="s">
        <v>46</v>
      </c>
      <c r="F256" t="s">
        <v>124</v>
      </c>
      <c r="G256" t="s">
        <v>255</v>
      </c>
      <c r="H256" t="s">
        <v>308</v>
      </c>
      <c r="I256" t="str">
        <f>RIGHT(HvDOutputData[[#This Row],[OPLocCode]],1)</f>
        <v>A</v>
      </c>
      <c r="J256" t="s">
        <v>484</v>
      </c>
    </row>
    <row r="257" spans="1:10" x14ac:dyDescent="0.45">
      <c r="A257" t="s">
        <v>14</v>
      </c>
      <c r="B257" t="s">
        <v>118</v>
      </c>
      <c r="C257" t="s">
        <v>121</v>
      </c>
      <c r="D257" s="1" t="s">
        <v>216</v>
      </c>
      <c r="E257" t="s">
        <v>46</v>
      </c>
      <c r="F257" t="s">
        <v>124</v>
      </c>
      <c r="G257" t="s">
        <v>255</v>
      </c>
      <c r="H257" t="s">
        <v>309</v>
      </c>
      <c r="I257" t="str">
        <f>RIGHT(HvDOutputData[[#This Row],[OPLocCode]],1)</f>
        <v>B</v>
      </c>
      <c r="J257" t="s">
        <v>485</v>
      </c>
    </row>
    <row r="258" spans="1:10" x14ac:dyDescent="0.45">
      <c r="A258" t="s">
        <v>14</v>
      </c>
      <c r="B258" t="s">
        <v>118</v>
      </c>
      <c r="C258" t="s">
        <v>121</v>
      </c>
      <c r="D258" s="1" t="s">
        <v>216</v>
      </c>
      <c r="E258" t="s">
        <v>46</v>
      </c>
      <c r="F258" t="s">
        <v>124</v>
      </c>
      <c r="G258" t="s">
        <v>255</v>
      </c>
      <c r="H258" t="s">
        <v>323</v>
      </c>
      <c r="I258" t="str">
        <f>RIGHT(HvDOutputData[[#This Row],[OPLocCode]],1)</f>
        <v>A</v>
      </c>
      <c r="J258" t="s">
        <v>486</v>
      </c>
    </row>
    <row r="259" spans="1:10" x14ac:dyDescent="0.45">
      <c r="A259" t="s">
        <v>14</v>
      </c>
      <c r="B259" t="s">
        <v>118</v>
      </c>
      <c r="C259" t="s">
        <v>121</v>
      </c>
      <c r="D259" s="1" t="s">
        <v>216</v>
      </c>
      <c r="E259" t="s">
        <v>46</v>
      </c>
      <c r="F259" t="s">
        <v>124</v>
      </c>
      <c r="G259" t="s">
        <v>255</v>
      </c>
      <c r="H259" t="s">
        <v>324</v>
      </c>
      <c r="I259" t="str">
        <f>RIGHT(HvDOutputData[[#This Row],[OPLocCode]],1)</f>
        <v>B</v>
      </c>
      <c r="J259" t="s">
        <v>487</v>
      </c>
    </row>
    <row r="260" spans="1:10" x14ac:dyDescent="0.45">
      <c r="A260" t="s">
        <v>14</v>
      </c>
      <c r="B260" t="s">
        <v>118</v>
      </c>
      <c r="C260" t="s">
        <v>121</v>
      </c>
      <c r="D260" s="1" t="s">
        <v>216</v>
      </c>
      <c r="E260" t="s">
        <v>46</v>
      </c>
      <c r="F260" t="s">
        <v>124</v>
      </c>
      <c r="G260" t="s">
        <v>255</v>
      </c>
      <c r="H260" t="s">
        <v>314</v>
      </c>
      <c r="I260" t="str">
        <f>RIGHT(HvDOutputData[[#This Row],[OPLocCode]],1)</f>
        <v>A</v>
      </c>
      <c r="J260" t="s">
        <v>488</v>
      </c>
    </row>
    <row r="261" spans="1:10" x14ac:dyDescent="0.45">
      <c r="A261" t="s">
        <v>14</v>
      </c>
      <c r="B261" t="s">
        <v>118</v>
      </c>
      <c r="C261" t="s">
        <v>121</v>
      </c>
      <c r="D261" s="1" t="s">
        <v>216</v>
      </c>
      <c r="E261" t="s">
        <v>46</v>
      </c>
      <c r="F261" t="s">
        <v>124</v>
      </c>
      <c r="G261" t="s">
        <v>255</v>
      </c>
      <c r="H261" t="s">
        <v>315</v>
      </c>
      <c r="I261" t="str">
        <f>RIGHT(HvDOutputData[[#This Row],[OPLocCode]],1)</f>
        <v>B</v>
      </c>
      <c r="J261" t="s">
        <v>489</v>
      </c>
    </row>
    <row r="262" spans="1:10" x14ac:dyDescent="0.45">
      <c r="A262" t="s">
        <v>14</v>
      </c>
      <c r="B262" t="s">
        <v>118</v>
      </c>
      <c r="C262" t="s">
        <v>121</v>
      </c>
      <c r="D262" s="1" t="s">
        <v>216</v>
      </c>
      <c r="E262" t="s">
        <v>46</v>
      </c>
      <c r="F262" t="s">
        <v>124</v>
      </c>
      <c r="G262" t="s">
        <v>255</v>
      </c>
      <c r="H262" t="s">
        <v>317</v>
      </c>
      <c r="I262" t="str">
        <f>RIGHT(HvDOutputData[[#This Row],[OPLocCode]],1)</f>
        <v>A</v>
      </c>
      <c r="J262" t="s">
        <v>490</v>
      </c>
    </row>
    <row r="263" spans="1:10" x14ac:dyDescent="0.45">
      <c r="A263" t="s">
        <v>14</v>
      </c>
      <c r="B263" t="s">
        <v>118</v>
      </c>
      <c r="C263" t="s">
        <v>121</v>
      </c>
      <c r="D263" s="1" t="s">
        <v>216</v>
      </c>
      <c r="E263" t="s">
        <v>46</v>
      </c>
      <c r="F263" t="s">
        <v>124</v>
      </c>
      <c r="G263" t="s">
        <v>255</v>
      </c>
      <c r="H263" t="s">
        <v>318</v>
      </c>
      <c r="I263" t="str">
        <f>RIGHT(HvDOutputData[[#This Row],[OPLocCode]],1)</f>
        <v>B</v>
      </c>
      <c r="J263" t="s">
        <v>491</v>
      </c>
    </row>
    <row r="264" spans="1:10" x14ac:dyDescent="0.45">
      <c r="A264" t="s">
        <v>14</v>
      </c>
      <c r="B264" t="s">
        <v>118</v>
      </c>
      <c r="C264" t="s">
        <v>121</v>
      </c>
      <c r="D264" s="1" t="s">
        <v>216</v>
      </c>
      <c r="E264" t="s">
        <v>46</v>
      </c>
      <c r="F264" t="s">
        <v>124</v>
      </c>
      <c r="G264" t="s">
        <v>255</v>
      </c>
      <c r="H264" t="s">
        <v>320</v>
      </c>
      <c r="I264" t="str">
        <f>RIGHT(HvDOutputData[[#This Row],[OPLocCode]],1)</f>
        <v>A</v>
      </c>
      <c r="J264" t="s">
        <v>492</v>
      </c>
    </row>
    <row r="265" spans="1:10" x14ac:dyDescent="0.45">
      <c r="A265" t="s">
        <v>14</v>
      </c>
      <c r="B265" t="s">
        <v>118</v>
      </c>
      <c r="C265" t="s">
        <v>121</v>
      </c>
      <c r="D265" s="1" t="s">
        <v>216</v>
      </c>
      <c r="E265" t="s">
        <v>46</v>
      </c>
      <c r="F265" t="s">
        <v>124</v>
      </c>
      <c r="G265" t="s">
        <v>255</v>
      </c>
      <c r="H265" t="s">
        <v>321</v>
      </c>
      <c r="I265" t="str">
        <f>RIGHT(HvDOutputData[[#This Row],[OPLocCode]],1)</f>
        <v>B</v>
      </c>
      <c r="J265" t="s">
        <v>493</v>
      </c>
    </row>
    <row r="266" spans="1:10" x14ac:dyDescent="0.45">
      <c r="A266" t="s">
        <v>14</v>
      </c>
      <c r="B266" t="s">
        <v>118</v>
      </c>
      <c r="C266" t="s">
        <v>121</v>
      </c>
      <c r="D266" s="1" t="s">
        <v>216</v>
      </c>
      <c r="E266" t="s">
        <v>46</v>
      </c>
      <c r="F266" t="s">
        <v>124</v>
      </c>
      <c r="G266" t="s">
        <v>255</v>
      </c>
      <c r="H266" t="s">
        <v>335</v>
      </c>
      <c r="I266" t="str">
        <f>RIGHT(HvDOutputData[[#This Row],[OPLocCode]],1)</f>
        <v>A</v>
      </c>
      <c r="J266" t="s">
        <v>494</v>
      </c>
    </row>
    <row r="267" spans="1:10" x14ac:dyDescent="0.45">
      <c r="A267" t="s">
        <v>14</v>
      </c>
      <c r="B267" t="s">
        <v>118</v>
      </c>
      <c r="C267" t="s">
        <v>121</v>
      </c>
      <c r="D267" s="1" t="s">
        <v>216</v>
      </c>
      <c r="E267" t="s">
        <v>46</v>
      </c>
      <c r="F267" t="s">
        <v>124</v>
      </c>
      <c r="G267" t="s">
        <v>255</v>
      </c>
      <c r="H267" t="s">
        <v>336</v>
      </c>
      <c r="I267" t="str">
        <f>RIGHT(HvDOutputData[[#This Row],[OPLocCode]],1)</f>
        <v>B</v>
      </c>
      <c r="J267" t="s">
        <v>495</v>
      </c>
    </row>
    <row r="268" spans="1:10" x14ac:dyDescent="0.45">
      <c r="A268" t="s">
        <v>14</v>
      </c>
      <c r="B268" t="s">
        <v>118</v>
      </c>
      <c r="C268" t="s">
        <v>121</v>
      </c>
      <c r="D268" s="1" t="s">
        <v>216</v>
      </c>
      <c r="E268" t="s">
        <v>46</v>
      </c>
      <c r="F268" t="s">
        <v>124</v>
      </c>
      <c r="G268" t="s">
        <v>255</v>
      </c>
      <c r="H268" t="s">
        <v>326</v>
      </c>
      <c r="I268" t="str">
        <f>RIGHT(HvDOutputData[[#This Row],[OPLocCode]],1)</f>
        <v>A</v>
      </c>
      <c r="J268" t="s">
        <v>496</v>
      </c>
    </row>
    <row r="269" spans="1:10" x14ac:dyDescent="0.45">
      <c r="A269" t="s">
        <v>14</v>
      </c>
      <c r="B269" t="s">
        <v>118</v>
      </c>
      <c r="C269" t="s">
        <v>121</v>
      </c>
      <c r="D269" s="1" t="s">
        <v>216</v>
      </c>
      <c r="E269" t="s">
        <v>46</v>
      </c>
      <c r="F269" t="s">
        <v>124</v>
      </c>
      <c r="G269" t="s">
        <v>255</v>
      </c>
      <c r="H269" t="s">
        <v>327</v>
      </c>
      <c r="I269" t="str">
        <f>RIGHT(HvDOutputData[[#This Row],[OPLocCode]],1)</f>
        <v>B</v>
      </c>
      <c r="J269" t="s">
        <v>497</v>
      </c>
    </row>
    <row r="270" spans="1:10" x14ac:dyDescent="0.45">
      <c r="A270" t="s">
        <v>14</v>
      </c>
      <c r="B270" t="s">
        <v>118</v>
      </c>
      <c r="C270" t="s">
        <v>121</v>
      </c>
      <c r="D270" s="1" t="s">
        <v>216</v>
      </c>
      <c r="E270" t="s">
        <v>46</v>
      </c>
      <c r="F270" t="s">
        <v>124</v>
      </c>
      <c r="G270" t="s">
        <v>255</v>
      </c>
      <c r="H270" t="s">
        <v>329</v>
      </c>
      <c r="I270" t="str">
        <f>RIGHT(HvDOutputData[[#This Row],[OPLocCode]],1)</f>
        <v>A</v>
      </c>
      <c r="J270" t="s">
        <v>498</v>
      </c>
    </row>
    <row r="271" spans="1:10" x14ac:dyDescent="0.45">
      <c r="A271" t="s">
        <v>14</v>
      </c>
      <c r="B271" t="s">
        <v>118</v>
      </c>
      <c r="C271" t="s">
        <v>121</v>
      </c>
      <c r="D271" s="1" t="s">
        <v>216</v>
      </c>
      <c r="E271" t="s">
        <v>46</v>
      </c>
      <c r="F271" t="s">
        <v>124</v>
      </c>
      <c r="G271" t="s">
        <v>255</v>
      </c>
      <c r="H271" t="s">
        <v>330</v>
      </c>
      <c r="I271" t="str">
        <f>RIGHT(HvDOutputData[[#This Row],[OPLocCode]],1)</f>
        <v>B</v>
      </c>
      <c r="J271" t="s">
        <v>499</v>
      </c>
    </row>
    <row r="272" spans="1:10" x14ac:dyDescent="0.45">
      <c r="A272" t="s">
        <v>14</v>
      </c>
      <c r="B272" t="s">
        <v>118</v>
      </c>
      <c r="C272" t="s">
        <v>121</v>
      </c>
      <c r="D272" s="1" t="s">
        <v>216</v>
      </c>
      <c r="E272" t="s">
        <v>46</v>
      </c>
      <c r="F272" t="s">
        <v>124</v>
      </c>
      <c r="G272" t="s">
        <v>255</v>
      </c>
      <c r="H272" t="s">
        <v>332</v>
      </c>
      <c r="I272" t="str">
        <f>RIGHT(HvDOutputData[[#This Row],[OPLocCode]],1)</f>
        <v>A</v>
      </c>
      <c r="J272" t="s">
        <v>500</v>
      </c>
    </row>
    <row r="273" spans="1:10" x14ac:dyDescent="0.45">
      <c r="A273" t="s">
        <v>14</v>
      </c>
      <c r="B273" t="s">
        <v>118</v>
      </c>
      <c r="C273" t="s">
        <v>121</v>
      </c>
      <c r="D273" s="1" t="s">
        <v>216</v>
      </c>
      <c r="E273" t="s">
        <v>46</v>
      </c>
      <c r="F273" t="s">
        <v>124</v>
      </c>
      <c r="G273" t="s">
        <v>255</v>
      </c>
      <c r="H273" t="s">
        <v>333</v>
      </c>
      <c r="I273" t="str">
        <f>RIGHT(HvDOutputData[[#This Row],[OPLocCode]],1)</f>
        <v>B</v>
      </c>
      <c r="J273" t="s">
        <v>501</v>
      </c>
    </row>
    <row r="274" spans="1:10" x14ac:dyDescent="0.45">
      <c r="A274" t="s">
        <v>14</v>
      </c>
      <c r="B274" t="s">
        <v>118</v>
      </c>
      <c r="C274" t="s">
        <v>121</v>
      </c>
      <c r="D274" s="1" t="s">
        <v>216</v>
      </c>
      <c r="E274" t="s">
        <v>46</v>
      </c>
      <c r="F274" t="s">
        <v>124</v>
      </c>
      <c r="G274" t="s">
        <v>255</v>
      </c>
      <c r="H274" t="s">
        <v>347</v>
      </c>
      <c r="I274" t="str">
        <f>RIGHT(HvDOutputData[[#This Row],[OPLocCode]],1)</f>
        <v>A</v>
      </c>
      <c r="J274" t="s">
        <v>502</v>
      </c>
    </row>
    <row r="275" spans="1:10" x14ac:dyDescent="0.45">
      <c r="A275" t="s">
        <v>14</v>
      </c>
      <c r="B275" t="s">
        <v>118</v>
      </c>
      <c r="C275" t="s">
        <v>121</v>
      </c>
      <c r="D275" s="1" t="s">
        <v>216</v>
      </c>
      <c r="E275" t="s">
        <v>46</v>
      </c>
      <c r="F275" t="s">
        <v>124</v>
      </c>
      <c r="G275" t="s">
        <v>255</v>
      </c>
      <c r="H275" t="s">
        <v>348</v>
      </c>
      <c r="I275" t="str">
        <f>RIGHT(HvDOutputData[[#This Row],[OPLocCode]],1)</f>
        <v>B</v>
      </c>
      <c r="J275" t="s">
        <v>503</v>
      </c>
    </row>
    <row r="276" spans="1:10" x14ac:dyDescent="0.45">
      <c r="A276" t="s">
        <v>14</v>
      </c>
      <c r="B276" t="s">
        <v>118</v>
      </c>
      <c r="C276" t="s">
        <v>121</v>
      </c>
      <c r="D276" s="1" t="s">
        <v>216</v>
      </c>
      <c r="E276" t="s">
        <v>46</v>
      </c>
      <c r="F276" t="s">
        <v>124</v>
      </c>
      <c r="G276" t="s">
        <v>255</v>
      </c>
      <c r="H276" t="s">
        <v>338</v>
      </c>
      <c r="I276" t="str">
        <f>RIGHT(HvDOutputData[[#This Row],[OPLocCode]],1)</f>
        <v>A</v>
      </c>
      <c r="J276" t="s">
        <v>504</v>
      </c>
    </row>
    <row r="277" spans="1:10" x14ac:dyDescent="0.45">
      <c r="A277" t="s">
        <v>14</v>
      </c>
      <c r="B277" t="s">
        <v>118</v>
      </c>
      <c r="C277" t="s">
        <v>121</v>
      </c>
      <c r="D277" s="1" t="s">
        <v>216</v>
      </c>
      <c r="E277" t="s">
        <v>46</v>
      </c>
      <c r="F277" t="s">
        <v>124</v>
      </c>
      <c r="G277" t="s">
        <v>255</v>
      </c>
      <c r="H277" t="s">
        <v>339</v>
      </c>
      <c r="I277" t="str">
        <f>RIGHT(HvDOutputData[[#This Row],[OPLocCode]],1)</f>
        <v>B</v>
      </c>
      <c r="J277" t="s">
        <v>505</v>
      </c>
    </row>
    <row r="278" spans="1:10" x14ac:dyDescent="0.45">
      <c r="A278" t="s">
        <v>14</v>
      </c>
      <c r="B278" t="s">
        <v>118</v>
      </c>
      <c r="C278" t="s">
        <v>121</v>
      </c>
      <c r="D278" s="1" t="s">
        <v>216</v>
      </c>
      <c r="E278" t="s">
        <v>46</v>
      </c>
      <c r="F278" t="s">
        <v>124</v>
      </c>
      <c r="G278" t="s">
        <v>255</v>
      </c>
      <c r="H278" t="s">
        <v>341</v>
      </c>
      <c r="I278" t="str">
        <f>RIGHT(HvDOutputData[[#This Row],[OPLocCode]],1)</f>
        <v>A</v>
      </c>
      <c r="J278" t="s">
        <v>506</v>
      </c>
    </row>
    <row r="279" spans="1:10" x14ac:dyDescent="0.45">
      <c r="A279" t="s">
        <v>14</v>
      </c>
      <c r="B279" t="s">
        <v>118</v>
      </c>
      <c r="C279" t="s">
        <v>121</v>
      </c>
      <c r="D279" s="1" t="s">
        <v>216</v>
      </c>
      <c r="E279" t="s">
        <v>46</v>
      </c>
      <c r="F279" t="s">
        <v>124</v>
      </c>
      <c r="G279" t="s">
        <v>255</v>
      </c>
      <c r="H279" t="s">
        <v>342</v>
      </c>
      <c r="I279" t="str">
        <f>RIGHT(HvDOutputData[[#This Row],[OPLocCode]],1)</f>
        <v>B</v>
      </c>
      <c r="J279" t="s">
        <v>507</v>
      </c>
    </row>
    <row r="280" spans="1:10" x14ac:dyDescent="0.45">
      <c r="A280" t="s">
        <v>14</v>
      </c>
      <c r="B280" t="s">
        <v>118</v>
      </c>
      <c r="C280" t="s">
        <v>121</v>
      </c>
      <c r="D280" s="1" t="s">
        <v>216</v>
      </c>
      <c r="E280" t="s">
        <v>46</v>
      </c>
      <c r="F280" t="s">
        <v>124</v>
      </c>
      <c r="G280" t="s">
        <v>255</v>
      </c>
      <c r="H280" t="s">
        <v>344</v>
      </c>
      <c r="I280" t="str">
        <f>RIGHT(HvDOutputData[[#This Row],[OPLocCode]],1)</f>
        <v>A</v>
      </c>
      <c r="J280" t="s">
        <v>508</v>
      </c>
    </row>
    <row r="281" spans="1:10" x14ac:dyDescent="0.45">
      <c r="A281" t="s">
        <v>14</v>
      </c>
      <c r="B281" t="s">
        <v>118</v>
      </c>
      <c r="C281" t="s">
        <v>121</v>
      </c>
      <c r="D281" s="1" t="s">
        <v>216</v>
      </c>
      <c r="E281" t="s">
        <v>46</v>
      </c>
      <c r="F281" t="s">
        <v>124</v>
      </c>
      <c r="G281" t="s">
        <v>255</v>
      </c>
      <c r="H281" t="s">
        <v>345</v>
      </c>
      <c r="I281" t="str">
        <f>RIGHT(HvDOutputData[[#This Row],[OPLocCode]],1)</f>
        <v>B</v>
      </c>
      <c r="J281" t="s">
        <v>509</v>
      </c>
    </row>
    <row r="282" spans="1:10" x14ac:dyDescent="0.45">
      <c r="A282" t="s">
        <v>14</v>
      </c>
      <c r="B282" t="s">
        <v>118</v>
      </c>
      <c r="C282" t="s">
        <v>121</v>
      </c>
      <c r="D282" s="1" t="s">
        <v>216</v>
      </c>
      <c r="E282" t="s">
        <v>46</v>
      </c>
      <c r="F282" t="s">
        <v>124</v>
      </c>
      <c r="G282" t="s">
        <v>255</v>
      </c>
      <c r="H282" t="s">
        <v>359</v>
      </c>
      <c r="I282" t="str">
        <f>RIGHT(HvDOutputData[[#This Row],[OPLocCode]],1)</f>
        <v>A</v>
      </c>
      <c r="J282" t="s">
        <v>510</v>
      </c>
    </row>
    <row r="283" spans="1:10" x14ac:dyDescent="0.45">
      <c r="A283" t="s">
        <v>14</v>
      </c>
      <c r="B283" t="s">
        <v>118</v>
      </c>
      <c r="C283" t="s">
        <v>121</v>
      </c>
      <c r="D283" s="1" t="s">
        <v>216</v>
      </c>
      <c r="E283" t="s">
        <v>46</v>
      </c>
      <c r="F283" t="s">
        <v>124</v>
      </c>
      <c r="G283" t="s">
        <v>255</v>
      </c>
      <c r="H283" t="s">
        <v>360</v>
      </c>
      <c r="I283" t="str">
        <f>RIGHT(HvDOutputData[[#This Row],[OPLocCode]],1)</f>
        <v>B</v>
      </c>
      <c r="J283" t="s">
        <v>511</v>
      </c>
    </row>
    <row r="284" spans="1:10" x14ac:dyDescent="0.45">
      <c r="A284" t="s">
        <v>14</v>
      </c>
      <c r="B284" t="s">
        <v>118</v>
      </c>
      <c r="C284" t="s">
        <v>121</v>
      </c>
      <c r="D284" s="1" t="s">
        <v>216</v>
      </c>
      <c r="E284" t="s">
        <v>46</v>
      </c>
      <c r="F284" t="s">
        <v>124</v>
      </c>
      <c r="G284" t="s">
        <v>255</v>
      </c>
      <c r="H284" t="s">
        <v>350</v>
      </c>
      <c r="I284" t="str">
        <f>RIGHT(HvDOutputData[[#This Row],[OPLocCode]],1)</f>
        <v>A</v>
      </c>
      <c r="J284" t="s">
        <v>512</v>
      </c>
    </row>
    <row r="285" spans="1:10" x14ac:dyDescent="0.45">
      <c r="A285" t="s">
        <v>14</v>
      </c>
      <c r="B285" t="s">
        <v>118</v>
      </c>
      <c r="C285" t="s">
        <v>121</v>
      </c>
      <c r="D285" s="1" t="s">
        <v>216</v>
      </c>
      <c r="E285" t="s">
        <v>46</v>
      </c>
      <c r="F285" t="s">
        <v>124</v>
      </c>
      <c r="G285" t="s">
        <v>255</v>
      </c>
      <c r="H285" t="s">
        <v>351</v>
      </c>
      <c r="I285" t="str">
        <f>RIGHT(HvDOutputData[[#This Row],[OPLocCode]],1)</f>
        <v>B</v>
      </c>
      <c r="J285" t="s">
        <v>513</v>
      </c>
    </row>
    <row r="286" spans="1:10" x14ac:dyDescent="0.45">
      <c r="A286" t="s">
        <v>14</v>
      </c>
      <c r="B286" t="s">
        <v>118</v>
      </c>
      <c r="C286" t="s">
        <v>121</v>
      </c>
      <c r="D286" s="1" t="s">
        <v>216</v>
      </c>
      <c r="E286" t="s">
        <v>46</v>
      </c>
      <c r="F286" t="s">
        <v>124</v>
      </c>
      <c r="G286" t="s">
        <v>255</v>
      </c>
      <c r="H286" t="s">
        <v>353</v>
      </c>
      <c r="I286" t="str">
        <f>RIGHT(HvDOutputData[[#This Row],[OPLocCode]],1)</f>
        <v>A</v>
      </c>
      <c r="J286" t="s">
        <v>514</v>
      </c>
    </row>
    <row r="287" spans="1:10" x14ac:dyDescent="0.45">
      <c r="A287" t="s">
        <v>14</v>
      </c>
      <c r="B287" t="s">
        <v>118</v>
      </c>
      <c r="C287" t="s">
        <v>121</v>
      </c>
      <c r="D287" s="1" t="s">
        <v>216</v>
      </c>
      <c r="E287" t="s">
        <v>46</v>
      </c>
      <c r="F287" t="s">
        <v>124</v>
      </c>
      <c r="G287" t="s">
        <v>255</v>
      </c>
      <c r="H287" t="s">
        <v>354</v>
      </c>
      <c r="I287" t="str">
        <f>RIGHT(HvDOutputData[[#This Row],[OPLocCode]],1)</f>
        <v>B</v>
      </c>
      <c r="J287" t="s">
        <v>515</v>
      </c>
    </row>
    <row r="288" spans="1:10" x14ac:dyDescent="0.45">
      <c r="A288" t="s">
        <v>14</v>
      </c>
      <c r="B288" t="s">
        <v>118</v>
      </c>
      <c r="C288" t="s">
        <v>121</v>
      </c>
      <c r="D288" s="1" t="s">
        <v>216</v>
      </c>
      <c r="E288" t="s">
        <v>46</v>
      </c>
      <c r="F288" t="s">
        <v>124</v>
      </c>
      <c r="G288" t="s">
        <v>255</v>
      </c>
      <c r="H288" t="s">
        <v>356</v>
      </c>
      <c r="I288" t="str">
        <f>RIGHT(HvDOutputData[[#This Row],[OPLocCode]],1)</f>
        <v>A</v>
      </c>
      <c r="J288" t="s">
        <v>516</v>
      </c>
    </row>
    <row r="289" spans="1:10" x14ac:dyDescent="0.45">
      <c r="A289" t="s">
        <v>14</v>
      </c>
      <c r="B289" t="s">
        <v>118</v>
      </c>
      <c r="C289" t="s">
        <v>121</v>
      </c>
      <c r="D289" s="1" t="s">
        <v>216</v>
      </c>
      <c r="E289" t="s">
        <v>46</v>
      </c>
      <c r="F289" t="s">
        <v>124</v>
      </c>
      <c r="G289" t="s">
        <v>255</v>
      </c>
      <c r="H289" t="s">
        <v>357</v>
      </c>
      <c r="I289" t="str">
        <f>RIGHT(HvDOutputData[[#This Row],[OPLocCode]],1)</f>
        <v>B</v>
      </c>
      <c r="J289" t="s">
        <v>517</v>
      </c>
    </row>
    <row r="290" spans="1:10" x14ac:dyDescent="0.45">
      <c r="A290" t="s">
        <v>14</v>
      </c>
      <c r="B290" t="s">
        <v>116</v>
      </c>
      <c r="C290" t="s">
        <v>119</v>
      </c>
      <c r="D290" s="1" t="s">
        <v>223</v>
      </c>
      <c r="E290" t="s">
        <v>45</v>
      </c>
      <c r="F290" t="s">
        <v>124</v>
      </c>
      <c r="G290" t="s">
        <v>255</v>
      </c>
      <c r="H290" t="s">
        <v>262</v>
      </c>
      <c r="I290" t="str">
        <f>RIGHT(HvDOutputData[[#This Row],[OPLocCode]],1)</f>
        <v>1</v>
      </c>
      <c r="J290" t="s">
        <v>362</v>
      </c>
    </row>
    <row r="291" spans="1:10" x14ac:dyDescent="0.45">
      <c r="A291" t="s">
        <v>14</v>
      </c>
      <c r="B291" t="s">
        <v>116</v>
      </c>
      <c r="C291" t="s">
        <v>119</v>
      </c>
      <c r="D291" s="1" t="s">
        <v>223</v>
      </c>
      <c r="E291" t="s">
        <v>45</v>
      </c>
      <c r="F291" t="s">
        <v>124</v>
      </c>
      <c r="G291" t="s">
        <v>255</v>
      </c>
      <c r="H291" t="s">
        <v>263</v>
      </c>
      <c r="I291" t="str">
        <f>RIGHT(HvDOutputData[[#This Row],[OPLocCode]],1)</f>
        <v>2</v>
      </c>
      <c r="J291" t="s">
        <v>363</v>
      </c>
    </row>
    <row r="292" spans="1:10" x14ac:dyDescent="0.45">
      <c r="A292" t="s">
        <v>14</v>
      </c>
      <c r="B292" t="s">
        <v>116</v>
      </c>
      <c r="C292" t="s">
        <v>119</v>
      </c>
      <c r="D292" s="1" t="s">
        <v>223</v>
      </c>
      <c r="E292" t="s">
        <v>45</v>
      </c>
      <c r="F292" t="s">
        <v>124</v>
      </c>
      <c r="G292" t="s">
        <v>255</v>
      </c>
      <c r="H292" t="s">
        <v>265</v>
      </c>
      <c r="I292" t="str">
        <f>RIGHT(HvDOutputData[[#This Row],[OPLocCode]],1)</f>
        <v>4</v>
      </c>
      <c r="J292" t="s">
        <v>362</v>
      </c>
    </row>
    <row r="293" spans="1:10" x14ac:dyDescent="0.45">
      <c r="A293" t="s">
        <v>14</v>
      </c>
      <c r="B293" t="s">
        <v>116</v>
      </c>
      <c r="C293" t="s">
        <v>119</v>
      </c>
      <c r="D293" s="1" t="s">
        <v>223</v>
      </c>
      <c r="E293" t="s">
        <v>45</v>
      </c>
      <c r="F293" t="s">
        <v>124</v>
      </c>
      <c r="G293" t="s">
        <v>255</v>
      </c>
      <c r="H293" t="s">
        <v>266</v>
      </c>
      <c r="I293" t="str">
        <f>RIGHT(HvDOutputData[[#This Row],[OPLocCode]],1)</f>
        <v>5</v>
      </c>
      <c r="J293" t="s">
        <v>365</v>
      </c>
    </row>
    <row r="294" spans="1:10" x14ac:dyDescent="0.45">
      <c r="A294" t="s">
        <v>14</v>
      </c>
      <c r="B294" t="s">
        <v>116</v>
      </c>
      <c r="C294" t="s">
        <v>119</v>
      </c>
      <c r="D294" s="1" t="s">
        <v>223</v>
      </c>
      <c r="E294" t="s">
        <v>45</v>
      </c>
      <c r="F294" t="s">
        <v>124</v>
      </c>
      <c r="G294" t="s">
        <v>255</v>
      </c>
      <c r="H294" t="s">
        <v>256</v>
      </c>
      <c r="I294" t="str">
        <f>RIGHT(HvDOutputData[[#This Row],[OPLocCode]],1)</f>
        <v>1</v>
      </c>
      <c r="J294" t="s">
        <v>367</v>
      </c>
    </row>
    <row r="295" spans="1:10" x14ac:dyDescent="0.45">
      <c r="A295" t="s">
        <v>14</v>
      </c>
      <c r="B295" t="s">
        <v>116</v>
      </c>
      <c r="C295" t="s">
        <v>119</v>
      </c>
      <c r="D295" s="1" t="s">
        <v>223</v>
      </c>
      <c r="E295" t="s">
        <v>45</v>
      </c>
      <c r="F295" t="s">
        <v>124</v>
      </c>
      <c r="G295" t="s">
        <v>255</v>
      </c>
      <c r="H295" t="s">
        <v>257</v>
      </c>
      <c r="I295" t="str">
        <f>RIGHT(HvDOutputData[[#This Row],[OPLocCode]],1)</f>
        <v>2</v>
      </c>
      <c r="J295" t="s">
        <v>368</v>
      </c>
    </row>
    <row r="296" spans="1:10" x14ac:dyDescent="0.45">
      <c r="A296" t="s">
        <v>14</v>
      </c>
      <c r="B296" t="s">
        <v>116</v>
      </c>
      <c r="C296" t="s">
        <v>119</v>
      </c>
      <c r="D296" s="1" t="s">
        <v>223</v>
      </c>
      <c r="E296" t="s">
        <v>45</v>
      </c>
      <c r="F296" t="s">
        <v>124</v>
      </c>
      <c r="G296" t="s">
        <v>255</v>
      </c>
      <c r="H296" t="s">
        <v>259</v>
      </c>
      <c r="I296" t="str">
        <f>RIGHT(HvDOutputData[[#This Row],[OPLocCode]],1)</f>
        <v>4</v>
      </c>
      <c r="J296" t="s">
        <v>367</v>
      </c>
    </row>
    <row r="297" spans="1:10" x14ac:dyDescent="0.45">
      <c r="A297" t="s">
        <v>14</v>
      </c>
      <c r="B297" t="s">
        <v>116</v>
      </c>
      <c r="C297" t="s">
        <v>119</v>
      </c>
      <c r="D297" s="1" t="s">
        <v>223</v>
      </c>
      <c r="E297" t="s">
        <v>45</v>
      </c>
      <c r="F297" t="s">
        <v>124</v>
      </c>
      <c r="G297" t="s">
        <v>255</v>
      </c>
      <c r="H297" t="s">
        <v>260</v>
      </c>
      <c r="I297" t="str">
        <f>RIGHT(HvDOutputData[[#This Row],[OPLocCode]],1)</f>
        <v>5</v>
      </c>
      <c r="J297" t="s">
        <v>370</v>
      </c>
    </row>
    <row r="298" spans="1:10" x14ac:dyDescent="0.45">
      <c r="A298" t="s">
        <v>14</v>
      </c>
      <c r="B298" t="s">
        <v>116</v>
      </c>
      <c r="C298" t="s">
        <v>119</v>
      </c>
      <c r="D298" s="1" t="s">
        <v>223</v>
      </c>
      <c r="E298" t="s">
        <v>45</v>
      </c>
      <c r="F298" t="s">
        <v>124</v>
      </c>
      <c r="G298" t="s">
        <v>255</v>
      </c>
      <c r="H298" t="s">
        <v>268</v>
      </c>
      <c r="I298" t="str">
        <f>RIGHT(HvDOutputData[[#This Row],[OPLocCode]],1)</f>
        <v>1</v>
      </c>
      <c r="J298" t="s">
        <v>372</v>
      </c>
    </row>
    <row r="299" spans="1:10" x14ac:dyDescent="0.45">
      <c r="A299" t="s">
        <v>14</v>
      </c>
      <c r="B299" t="s">
        <v>116</v>
      </c>
      <c r="C299" t="s">
        <v>119</v>
      </c>
      <c r="D299" s="1" t="s">
        <v>223</v>
      </c>
      <c r="E299" t="s">
        <v>45</v>
      </c>
      <c r="F299" t="s">
        <v>124</v>
      </c>
      <c r="G299" t="s">
        <v>255</v>
      </c>
      <c r="H299" t="s">
        <v>269</v>
      </c>
      <c r="I299" t="str">
        <f>RIGHT(HvDOutputData[[#This Row],[OPLocCode]],1)</f>
        <v>2</v>
      </c>
      <c r="J299" t="s">
        <v>373</v>
      </c>
    </row>
    <row r="300" spans="1:10" x14ac:dyDescent="0.45">
      <c r="A300" t="s">
        <v>14</v>
      </c>
      <c r="B300" t="s">
        <v>116</v>
      </c>
      <c r="C300" t="s">
        <v>119</v>
      </c>
      <c r="D300" s="1" t="s">
        <v>223</v>
      </c>
      <c r="E300" t="s">
        <v>45</v>
      </c>
      <c r="F300" t="s">
        <v>124</v>
      </c>
      <c r="G300" t="s">
        <v>255</v>
      </c>
      <c r="H300" t="s">
        <v>271</v>
      </c>
      <c r="I300" t="str">
        <f>RIGHT(HvDOutputData[[#This Row],[OPLocCode]],1)</f>
        <v>4</v>
      </c>
      <c r="J300" t="s">
        <v>375</v>
      </c>
    </row>
    <row r="301" spans="1:10" x14ac:dyDescent="0.45">
      <c r="A301" t="s">
        <v>14</v>
      </c>
      <c r="B301" t="s">
        <v>116</v>
      </c>
      <c r="C301" t="s">
        <v>119</v>
      </c>
      <c r="D301" s="1" t="s">
        <v>223</v>
      </c>
      <c r="E301" t="s">
        <v>45</v>
      </c>
      <c r="F301" t="s">
        <v>124</v>
      </c>
      <c r="G301" t="s">
        <v>255</v>
      </c>
      <c r="H301" t="s">
        <v>272</v>
      </c>
      <c r="I301" t="str">
        <f>RIGHT(HvDOutputData[[#This Row],[OPLocCode]],1)</f>
        <v>5</v>
      </c>
      <c r="J301" t="s">
        <v>376</v>
      </c>
    </row>
    <row r="302" spans="1:10" x14ac:dyDescent="0.45">
      <c r="A302" t="s">
        <v>14</v>
      </c>
      <c r="B302" t="s">
        <v>116</v>
      </c>
      <c r="C302" t="s">
        <v>119</v>
      </c>
      <c r="D302" s="1" t="s">
        <v>223</v>
      </c>
      <c r="E302" t="s">
        <v>45</v>
      </c>
      <c r="F302" t="s">
        <v>124</v>
      </c>
      <c r="G302" t="s">
        <v>255</v>
      </c>
      <c r="H302" t="s">
        <v>274</v>
      </c>
      <c r="I302" t="str">
        <f>RIGHT(HvDOutputData[[#This Row],[OPLocCode]],1)</f>
        <v>1</v>
      </c>
      <c r="J302" t="s">
        <v>378</v>
      </c>
    </row>
    <row r="303" spans="1:10" x14ac:dyDescent="0.45">
      <c r="A303" t="s">
        <v>14</v>
      </c>
      <c r="B303" t="s">
        <v>116</v>
      </c>
      <c r="C303" t="s">
        <v>119</v>
      </c>
      <c r="D303" s="1" t="s">
        <v>223</v>
      </c>
      <c r="E303" t="s">
        <v>45</v>
      </c>
      <c r="F303" t="s">
        <v>124</v>
      </c>
      <c r="G303" t="s">
        <v>255</v>
      </c>
      <c r="H303" t="s">
        <v>275</v>
      </c>
      <c r="I303" t="str">
        <f>RIGHT(HvDOutputData[[#This Row],[OPLocCode]],1)</f>
        <v>2</v>
      </c>
      <c r="J303" t="s">
        <v>379</v>
      </c>
    </row>
    <row r="304" spans="1:10" x14ac:dyDescent="0.45">
      <c r="A304" t="s">
        <v>14</v>
      </c>
      <c r="B304" t="s">
        <v>116</v>
      </c>
      <c r="C304" t="s">
        <v>119</v>
      </c>
      <c r="D304" s="1" t="s">
        <v>223</v>
      </c>
      <c r="E304" t="s">
        <v>45</v>
      </c>
      <c r="F304" t="s">
        <v>124</v>
      </c>
      <c r="G304" t="s">
        <v>255</v>
      </c>
      <c r="H304" t="s">
        <v>277</v>
      </c>
      <c r="I304" t="str">
        <f>RIGHT(HvDOutputData[[#This Row],[OPLocCode]],1)</f>
        <v>4</v>
      </c>
      <c r="J304" t="s">
        <v>381</v>
      </c>
    </row>
    <row r="305" spans="1:10" x14ac:dyDescent="0.45">
      <c r="A305" t="s">
        <v>14</v>
      </c>
      <c r="B305" t="s">
        <v>116</v>
      </c>
      <c r="C305" t="s">
        <v>119</v>
      </c>
      <c r="D305" s="1" t="s">
        <v>223</v>
      </c>
      <c r="E305" t="s">
        <v>45</v>
      </c>
      <c r="F305" t="s">
        <v>124</v>
      </c>
      <c r="G305" t="s">
        <v>255</v>
      </c>
      <c r="H305" t="s">
        <v>278</v>
      </c>
      <c r="I305" t="str">
        <f>RIGHT(HvDOutputData[[#This Row],[OPLocCode]],1)</f>
        <v>5</v>
      </c>
      <c r="J305" t="s">
        <v>382</v>
      </c>
    </row>
    <row r="306" spans="1:10" x14ac:dyDescent="0.45">
      <c r="A306" t="s">
        <v>14</v>
      </c>
      <c r="B306" t="s">
        <v>116</v>
      </c>
      <c r="C306" t="s">
        <v>119</v>
      </c>
      <c r="D306" s="1" t="s">
        <v>223</v>
      </c>
      <c r="E306" t="s">
        <v>45</v>
      </c>
      <c r="F306" t="s">
        <v>124</v>
      </c>
      <c r="G306" t="s">
        <v>255</v>
      </c>
      <c r="H306" t="s">
        <v>280</v>
      </c>
      <c r="I306" t="str">
        <f>RIGHT(HvDOutputData[[#This Row],[OPLocCode]],1)</f>
        <v>1</v>
      </c>
      <c r="J306" t="s">
        <v>384</v>
      </c>
    </row>
    <row r="307" spans="1:10" x14ac:dyDescent="0.45">
      <c r="A307" t="s">
        <v>14</v>
      </c>
      <c r="B307" t="s">
        <v>116</v>
      </c>
      <c r="C307" t="s">
        <v>119</v>
      </c>
      <c r="D307" s="1" t="s">
        <v>223</v>
      </c>
      <c r="E307" t="s">
        <v>45</v>
      </c>
      <c r="F307" t="s">
        <v>124</v>
      </c>
      <c r="G307" t="s">
        <v>255</v>
      </c>
      <c r="H307" t="s">
        <v>281</v>
      </c>
      <c r="I307" t="str">
        <f>RIGHT(HvDOutputData[[#This Row],[OPLocCode]],1)</f>
        <v>2</v>
      </c>
      <c r="J307" t="s">
        <v>385</v>
      </c>
    </row>
    <row r="308" spans="1:10" x14ac:dyDescent="0.45">
      <c r="A308" t="s">
        <v>14</v>
      </c>
      <c r="B308" t="s">
        <v>116</v>
      </c>
      <c r="C308" t="s">
        <v>119</v>
      </c>
      <c r="D308" s="1" t="s">
        <v>223</v>
      </c>
      <c r="E308" t="s">
        <v>45</v>
      </c>
      <c r="F308" t="s">
        <v>124</v>
      </c>
      <c r="G308" t="s">
        <v>255</v>
      </c>
      <c r="H308" t="s">
        <v>283</v>
      </c>
      <c r="I308" t="str">
        <f>RIGHT(HvDOutputData[[#This Row],[OPLocCode]],1)</f>
        <v>4</v>
      </c>
      <c r="J308" t="s">
        <v>387</v>
      </c>
    </row>
    <row r="309" spans="1:10" x14ac:dyDescent="0.45">
      <c r="A309" t="s">
        <v>14</v>
      </c>
      <c r="B309" t="s">
        <v>116</v>
      </c>
      <c r="C309" t="s">
        <v>119</v>
      </c>
      <c r="D309" s="1" t="s">
        <v>223</v>
      </c>
      <c r="E309" t="s">
        <v>45</v>
      </c>
      <c r="F309" t="s">
        <v>124</v>
      </c>
      <c r="G309" t="s">
        <v>255</v>
      </c>
      <c r="H309" t="s">
        <v>284</v>
      </c>
      <c r="I309" t="str">
        <f>RIGHT(HvDOutputData[[#This Row],[OPLocCode]],1)</f>
        <v>5</v>
      </c>
      <c r="J309" t="s">
        <v>388</v>
      </c>
    </row>
    <row r="310" spans="1:10" x14ac:dyDescent="0.45">
      <c r="A310" t="s">
        <v>14</v>
      </c>
      <c r="B310" t="s">
        <v>116</v>
      </c>
      <c r="C310" t="s">
        <v>119</v>
      </c>
      <c r="D310" s="1" t="s">
        <v>223</v>
      </c>
      <c r="E310" t="s">
        <v>45</v>
      </c>
      <c r="F310" t="s">
        <v>124</v>
      </c>
      <c r="G310" t="s">
        <v>255</v>
      </c>
      <c r="H310" t="s">
        <v>29</v>
      </c>
      <c r="I310" t="str">
        <f>RIGHT(HvDOutputData[[#This Row],[OPLocCode]],1)</f>
        <v>1</v>
      </c>
      <c r="J310" t="s">
        <v>390</v>
      </c>
    </row>
    <row r="311" spans="1:10" x14ac:dyDescent="0.45">
      <c r="A311" t="s">
        <v>14</v>
      </c>
      <c r="B311" t="s">
        <v>116</v>
      </c>
      <c r="C311" t="s">
        <v>119</v>
      </c>
      <c r="D311" s="1" t="s">
        <v>223</v>
      </c>
      <c r="E311" t="s">
        <v>45</v>
      </c>
      <c r="F311" t="s">
        <v>124</v>
      </c>
      <c r="G311" t="s">
        <v>255</v>
      </c>
      <c r="H311" t="s">
        <v>137</v>
      </c>
      <c r="I311" t="str">
        <f>RIGHT(HvDOutputData[[#This Row],[OPLocCode]],1)</f>
        <v>2</v>
      </c>
      <c r="J311" t="s">
        <v>391</v>
      </c>
    </row>
    <row r="312" spans="1:10" x14ac:dyDescent="0.45">
      <c r="A312" t="s">
        <v>14</v>
      </c>
      <c r="B312" t="s">
        <v>116</v>
      </c>
      <c r="C312" t="s">
        <v>119</v>
      </c>
      <c r="D312" s="1" t="s">
        <v>223</v>
      </c>
      <c r="E312" t="s">
        <v>45</v>
      </c>
      <c r="F312" t="s">
        <v>124</v>
      </c>
      <c r="G312" t="s">
        <v>255</v>
      </c>
      <c r="H312" t="s">
        <v>287</v>
      </c>
      <c r="I312" t="str">
        <f>RIGHT(HvDOutputData[[#This Row],[OPLocCode]],1)</f>
        <v>4</v>
      </c>
      <c r="J312" t="s">
        <v>393</v>
      </c>
    </row>
    <row r="313" spans="1:10" x14ac:dyDescent="0.45">
      <c r="A313" t="s">
        <v>14</v>
      </c>
      <c r="B313" t="s">
        <v>116</v>
      </c>
      <c r="C313" t="s">
        <v>119</v>
      </c>
      <c r="D313" s="1" t="s">
        <v>223</v>
      </c>
      <c r="E313" t="s">
        <v>45</v>
      </c>
      <c r="F313" t="s">
        <v>124</v>
      </c>
      <c r="G313" t="s">
        <v>255</v>
      </c>
      <c r="H313" t="s">
        <v>288</v>
      </c>
      <c r="I313" t="str">
        <f>RIGHT(HvDOutputData[[#This Row],[OPLocCode]],1)</f>
        <v>5</v>
      </c>
      <c r="J313" t="s">
        <v>394</v>
      </c>
    </row>
    <row r="314" spans="1:10" x14ac:dyDescent="0.45">
      <c r="A314" t="s">
        <v>14</v>
      </c>
      <c r="B314" t="s">
        <v>117</v>
      </c>
      <c r="C314" t="s">
        <v>120</v>
      </c>
      <c r="D314" s="1" t="s">
        <v>223</v>
      </c>
      <c r="E314" t="s">
        <v>45</v>
      </c>
      <c r="F314" t="s">
        <v>124</v>
      </c>
      <c r="G314" t="s">
        <v>255</v>
      </c>
      <c r="H314" t="s">
        <v>262</v>
      </c>
      <c r="I314" t="str">
        <f>RIGHT(HvDOutputData[[#This Row],[OPLocCode]],1)</f>
        <v>1</v>
      </c>
      <c r="J314" t="s">
        <v>362</v>
      </c>
    </row>
    <row r="315" spans="1:10" x14ac:dyDescent="0.45">
      <c r="A315" t="s">
        <v>14</v>
      </c>
      <c r="B315" t="s">
        <v>117</v>
      </c>
      <c r="C315" t="s">
        <v>120</v>
      </c>
      <c r="D315" s="1" t="s">
        <v>223</v>
      </c>
      <c r="E315" t="s">
        <v>45</v>
      </c>
      <c r="F315" t="s">
        <v>124</v>
      </c>
      <c r="G315" t="s">
        <v>255</v>
      </c>
      <c r="H315" t="s">
        <v>263</v>
      </c>
      <c r="I315" t="str">
        <f>RIGHT(HvDOutputData[[#This Row],[OPLocCode]],1)</f>
        <v>2</v>
      </c>
      <c r="J315" t="s">
        <v>363</v>
      </c>
    </row>
    <row r="316" spans="1:10" x14ac:dyDescent="0.45">
      <c r="A316" t="s">
        <v>14</v>
      </c>
      <c r="B316" t="s">
        <v>117</v>
      </c>
      <c r="C316" t="s">
        <v>120</v>
      </c>
      <c r="D316" s="1" t="s">
        <v>223</v>
      </c>
      <c r="E316" t="s">
        <v>45</v>
      </c>
      <c r="F316" t="s">
        <v>124</v>
      </c>
      <c r="G316" t="s">
        <v>255</v>
      </c>
      <c r="H316" t="s">
        <v>265</v>
      </c>
      <c r="I316" t="str">
        <f>RIGHT(HvDOutputData[[#This Row],[OPLocCode]],1)</f>
        <v>4</v>
      </c>
      <c r="J316" t="s">
        <v>468</v>
      </c>
    </row>
    <row r="317" spans="1:10" x14ac:dyDescent="0.45">
      <c r="A317" t="s">
        <v>14</v>
      </c>
      <c r="B317" t="s">
        <v>117</v>
      </c>
      <c r="C317" t="s">
        <v>120</v>
      </c>
      <c r="D317" s="1" t="s">
        <v>223</v>
      </c>
      <c r="E317" t="s">
        <v>45</v>
      </c>
      <c r="F317" t="s">
        <v>124</v>
      </c>
      <c r="G317" t="s">
        <v>255</v>
      </c>
      <c r="H317" t="s">
        <v>266</v>
      </c>
      <c r="I317" t="str">
        <f>RIGHT(HvDOutputData[[#This Row],[OPLocCode]],1)</f>
        <v>5</v>
      </c>
      <c r="J317" t="s">
        <v>365</v>
      </c>
    </row>
    <row r="318" spans="1:10" x14ac:dyDescent="0.45">
      <c r="A318" t="s">
        <v>14</v>
      </c>
      <c r="B318" t="s">
        <v>117</v>
      </c>
      <c r="C318" t="s">
        <v>120</v>
      </c>
      <c r="D318" s="1" t="s">
        <v>223</v>
      </c>
      <c r="E318" t="s">
        <v>45</v>
      </c>
      <c r="F318" t="s">
        <v>124</v>
      </c>
      <c r="G318" t="s">
        <v>255</v>
      </c>
      <c r="H318" t="s">
        <v>256</v>
      </c>
      <c r="I318" t="str">
        <f>RIGHT(HvDOutputData[[#This Row],[OPLocCode]],1)</f>
        <v>1</v>
      </c>
      <c r="J318" t="s">
        <v>367</v>
      </c>
    </row>
    <row r="319" spans="1:10" x14ac:dyDescent="0.45">
      <c r="A319" t="s">
        <v>14</v>
      </c>
      <c r="B319" t="s">
        <v>117</v>
      </c>
      <c r="C319" t="s">
        <v>120</v>
      </c>
      <c r="D319" s="1" t="s">
        <v>223</v>
      </c>
      <c r="E319" t="s">
        <v>45</v>
      </c>
      <c r="F319" t="s">
        <v>124</v>
      </c>
      <c r="G319" t="s">
        <v>255</v>
      </c>
      <c r="H319" t="s">
        <v>257</v>
      </c>
      <c r="I319" t="str">
        <f>RIGHT(HvDOutputData[[#This Row],[OPLocCode]],1)</f>
        <v>2</v>
      </c>
      <c r="J319" t="s">
        <v>368</v>
      </c>
    </row>
    <row r="320" spans="1:10" x14ac:dyDescent="0.45">
      <c r="A320" t="s">
        <v>14</v>
      </c>
      <c r="B320" t="s">
        <v>117</v>
      </c>
      <c r="C320" t="s">
        <v>120</v>
      </c>
      <c r="D320" s="1" t="s">
        <v>223</v>
      </c>
      <c r="E320" t="s">
        <v>45</v>
      </c>
      <c r="F320" t="s">
        <v>124</v>
      </c>
      <c r="G320" t="s">
        <v>255</v>
      </c>
      <c r="H320" t="s">
        <v>259</v>
      </c>
      <c r="I320" t="str">
        <f>RIGHT(HvDOutputData[[#This Row],[OPLocCode]],1)</f>
        <v>4</v>
      </c>
      <c r="J320" t="s">
        <v>469</v>
      </c>
    </row>
    <row r="321" spans="1:10" x14ac:dyDescent="0.45">
      <c r="A321" t="s">
        <v>14</v>
      </c>
      <c r="B321" t="s">
        <v>117</v>
      </c>
      <c r="C321" t="s">
        <v>120</v>
      </c>
      <c r="D321" s="1" t="s">
        <v>223</v>
      </c>
      <c r="E321" t="s">
        <v>45</v>
      </c>
      <c r="F321" t="s">
        <v>124</v>
      </c>
      <c r="G321" t="s">
        <v>255</v>
      </c>
      <c r="H321" t="s">
        <v>260</v>
      </c>
      <c r="I321" t="str">
        <f>RIGHT(HvDOutputData[[#This Row],[OPLocCode]],1)</f>
        <v>5</v>
      </c>
      <c r="J321" t="s">
        <v>370</v>
      </c>
    </row>
    <row r="322" spans="1:10" x14ac:dyDescent="0.45">
      <c r="A322" t="s">
        <v>14</v>
      </c>
      <c r="B322" t="s">
        <v>117</v>
      </c>
      <c r="C322" t="s">
        <v>120</v>
      </c>
      <c r="D322" s="1" t="s">
        <v>223</v>
      </c>
      <c r="E322" t="s">
        <v>45</v>
      </c>
      <c r="F322" t="s">
        <v>124</v>
      </c>
      <c r="G322" t="s">
        <v>255</v>
      </c>
      <c r="H322" t="s">
        <v>268</v>
      </c>
      <c r="I322" t="str">
        <f>RIGHT(HvDOutputData[[#This Row],[OPLocCode]],1)</f>
        <v>1</v>
      </c>
      <c r="J322" t="s">
        <v>372</v>
      </c>
    </row>
    <row r="323" spans="1:10" x14ac:dyDescent="0.45">
      <c r="A323" t="s">
        <v>14</v>
      </c>
      <c r="B323" t="s">
        <v>117</v>
      </c>
      <c r="C323" t="s">
        <v>120</v>
      </c>
      <c r="D323" s="1" t="s">
        <v>223</v>
      </c>
      <c r="E323" t="s">
        <v>45</v>
      </c>
      <c r="F323" t="s">
        <v>124</v>
      </c>
      <c r="G323" t="s">
        <v>255</v>
      </c>
      <c r="H323" t="s">
        <v>269</v>
      </c>
      <c r="I323" t="str">
        <f>RIGHT(HvDOutputData[[#This Row],[OPLocCode]],1)</f>
        <v>2</v>
      </c>
      <c r="J323" t="s">
        <v>373</v>
      </c>
    </row>
    <row r="324" spans="1:10" x14ac:dyDescent="0.45">
      <c r="A324" t="s">
        <v>14</v>
      </c>
      <c r="B324" t="s">
        <v>117</v>
      </c>
      <c r="C324" t="s">
        <v>120</v>
      </c>
      <c r="D324" s="1" t="s">
        <v>223</v>
      </c>
      <c r="E324" t="s">
        <v>45</v>
      </c>
      <c r="F324" t="s">
        <v>124</v>
      </c>
      <c r="G324" t="s">
        <v>255</v>
      </c>
      <c r="H324" t="s">
        <v>271</v>
      </c>
      <c r="I324" t="str">
        <f>RIGHT(HvDOutputData[[#This Row],[OPLocCode]],1)</f>
        <v>4</v>
      </c>
      <c r="J324" t="s">
        <v>375</v>
      </c>
    </row>
    <row r="325" spans="1:10" x14ac:dyDescent="0.45">
      <c r="A325" t="s">
        <v>14</v>
      </c>
      <c r="B325" t="s">
        <v>117</v>
      </c>
      <c r="C325" t="s">
        <v>120</v>
      </c>
      <c r="D325" s="1" t="s">
        <v>223</v>
      </c>
      <c r="E325" t="s">
        <v>45</v>
      </c>
      <c r="F325" t="s">
        <v>124</v>
      </c>
      <c r="G325" t="s">
        <v>255</v>
      </c>
      <c r="H325" t="s">
        <v>272</v>
      </c>
      <c r="I325" t="str">
        <f>RIGHT(HvDOutputData[[#This Row],[OPLocCode]],1)</f>
        <v>5</v>
      </c>
      <c r="J325" t="s">
        <v>376</v>
      </c>
    </row>
    <row r="326" spans="1:10" x14ac:dyDescent="0.45">
      <c r="A326" t="s">
        <v>14</v>
      </c>
      <c r="B326" t="s">
        <v>117</v>
      </c>
      <c r="C326" t="s">
        <v>120</v>
      </c>
      <c r="D326" s="1" t="s">
        <v>223</v>
      </c>
      <c r="E326" t="s">
        <v>45</v>
      </c>
      <c r="F326" t="s">
        <v>124</v>
      </c>
      <c r="G326" t="s">
        <v>255</v>
      </c>
      <c r="H326" t="s">
        <v>274</v>
      </c>
      <c r="I326" t="str">
        <f>RIGHT(HvDOutputData[[#This Row],[OPLocCode]],1)</f>
        <v>1</v>
      </c>
      <c r="J326" t="s">
        <v>378</v>
      </c>
    </row>
    <row r="327" spans="1:10" x14ac:dyDescent="0.45">
      <c r="A327" t="s">
        <v>14</v>
      </c>
      <c r="B327" t="s">
        <v>117</v>
      </c>
      <c r="C327" t="s">
        <v>120</v>
      </c>
      <c r="D327" s="1" t="s">
        <v>223</v>
      </c>
      <c r="E327" t="s">
        <v>45</v>
      </c>
      <c r="F327" t="s">
        <v>124</v>
      </c>
      <c r="G327" t="s">
        <v>255</v>
      </c>
      <c r="H327" t="s">
        <v>275</v>
      </c>
      <c r="I327" t="str">
        <f>RIGHT(HvDOutputData[[#This Row],[OPLocCode]],1)</f>
        <v>2</v>
      </c>
      <c r="J327" t="s">
        <v>379</v>
      </c>
    </row>
    <row r="328" spans="1:10" x14ac:dyDescent="0.45">
      <c r="A328" t="s">
        <v>14</v>
      </c>
      <c r="B328" t="s">
        <v>117</v>
      </c>
      <c r="C328" t="s">
        <v>120</v>
      </c>
      <c r="D328" s="1" t="s">
        <v>223</v>
      </c>
      <c r="E328" t="s">
        <v>45</v>
      </c>
      <c r="F328" t="s">
        <v>124</v>
      </c>
      <c r="G328" t="s">
        <v>255</v>
      </c>
      <c r="H328" t="s">
        <v>277</v>
      </c>
      <c r="I328" t="str">
        <f>RIGHT(HvDOutputData[[#This Row],[OPLocCode]],1)</f>
        <v>4</v>
      </c>
      <c r="J328" t="s">
        <v>381</v>
      </c>
    </row>
    <row r="329" spans="1:10" x14ac:dyDescent="0.45">
      <c r="A329" t="s">
        <v>14</v>
      </c>
      <c r="B329" t="s">
        <v>117</v>
      </c>
      <c r="C329" t="s">
        <v>120</v>
      </c>
      <c r="D329" s="1" t="s">
        <v>223</v>
      </c>
      <c r="E329" t="s">
        <v>45</v>
      </c>
      <c r="F329" t="s">
        <v>124</v>
      </c>
      <c r="G329" t="s">
        <v>255</v>
      </c>
      <c r="H329" t="s">
        <v>278</v>
      </c>
      <c r="I329" t="str">
        <f>RIGHT(HvDOutputData[[#This Row],[OPLocCode]],1)</f>
        <v>5</v>
      </c>
      <c r="J329" t="s">
        <v>382</v>
      </c>
    </row>
    <row r="330" spans="1:10" x14ac:dyDescent="0.45">
      <c r="A330" t="s">
        <v>14</v>
      </c>
      <c r="B330" t="s">
        <v>117</v>
      </c>
      <c r="C330" t="s">
        <v>120</v>
      </c>
      <c r="D330" s="1" t="s">
        <v>223</v>
      </c>
      <c r="E330" t="s">
        <v>45</v>
      </c>
      <c r="F330" t="s">
        <v>124</v>
      </c>
      <c r="G330" t="s">
        <v>255</v>
      </c>
      <c r="H330" t="s">
        <v>280</v>
      </c>
      <c r="I330" t="str">
        <f>RIGHT(HvDOutputData[[#This Row],[OPLocCode]],1)</f>
        <v>1</v>
      </c>
      <c r="J330" t="s">
        <v>384</v>
      </c>
    </row>
    <row r="331" spans="1:10" x14ac:dyDescent="0.45">
      <c r="A331" t="s">
        <v>14</v>
      </c>
      <c r="B331" t="s">
        <v>117</v>
      </c>
      <c r="C331" t="s">
        <v>120</v>
      </c>
      <c r="D331" s="1" t="s">
        <v>223</v>
      </c>
      <c r="E331" t="s">
        <v>45</v>
      </c>
      <c r="F331" t="s">
        <v>124</v>
      </c>
      <c r="G331" t="s">
        <v>255</v>
      </c>
      <c r="H331" t="s">
        <v>281</v>
      </c>
      <c r="I331" t="str">
        <f>RIGHT(HvDOutputData[[#This Row],[OPLocCode]],1)</f>
        <v>2</v>
      </c>
      <c r="J331" t="s">
        <v>385</v>
      </c>
    </row>
    <row r="332" spans="1:10" x14ac:dyDescent="0.45">
      <c r="A332" t="s">
        <v>14</v>
      </c>
      <c r="B332" t="s">
        <v>117</v>
      </c>
      <c r="C332" t="s">
        <v>120</v>
      </c>
      <c r="D332" s="1" t="s">
        <v>223</v>
      </c>
      <c r="E332" t="s">
        <v>45</v>
      </c>
      <c r="F332" t="s">
        <v>124</v>
      </c>
      <c r="G332" t="s">
        <v>255</v>
      </c>
      <c r="H332" t="s">
        <v>283</v>
      </c>
      <c r="I332" t="str">
        <f>RIGHT(HvDOutputData[[#This Row],[OPLocCode]],1)</f>
        <v>4</v>
      </c>
      <c r="J332" t="s">
        <v>387</v>
      </c>
    </row>
    <row r="333" spans="1:10" x14ac:dyDescent="0.45">
      <c r="A333" t="s">
        <v>14</v>
      </c>
      <c r="B333" t="s">
        <v>117</v>
      </c>
      <c r="C333" t="s">
        <v>120</v>
      </c>
      <c r="D333" s="1" t="s">
        <v>223</v>
      </c>
      <c r="E333" t="s">
        <v>45</v>
      </c>
      <c r="F333" t="s">
        <v>124</v>
      </c>
      <c r="G333" t="s">
        <v>255</v>
      </c>
      <c r="H333" t="s">
        <v>284</v>
      </c>
      <c r="I333" t="str">
        <f>RIGHT(HvDOutputData[[#This Row],[OPLocCode]],1)</f>
        <v>5</v>
      </c>
      <c r="J333" t="s">
        <v>388</v>
      </c>
    </row>
    <row r="334" spans="1:10" x14ac:dyDescent="0.45">
      <c r="A334" t="s">
        <v>14</v>
      </c>
      <c r="B334" t="s">
        <v>117</v>
      </c>
      <c r="C334" t="s">
        <v>120</v>
      </c>
      <c r="D334" s="1" t="s">
        <v>223</v>
      </c>
      <c r="E334" t="s">
        <v>45</v>
      </c>
      <c r="F334" t="s">
        <v>124</v>
      </c>
      <c r="G334" t="s">
        <v>255</v>
      </c>
      <c r="H334" t="s">
        <v>29</v>
      </c>
      <c r="I334" t="str">
        <f>RIGHT(HvDOutputData[[#This Row],[OPLocCode]],1)</f>
        <v>1</v>
      </c>
      <c r="J334" t="s">
        <v>390</v>
      </c>
    </row>
    <row r="335" spans="1:10" x14ac:dyDescent="0.45">
      <c r="A335" t="s">
        <v>14</v>
      </c>
      <c r="B335" t="s">
        <v>117</v>
      </c>
      <c r="C335" t="s">
        <v>120</v>
      </c>
      <c r="D335" s="1" t="s">
        <v>223</v>
      </c>
      <c r="E335" t="s">
        <v>45</v>
      </c>
      <c r="F335" t="s">
        <v>124</v>
      </c>
      <c r="G335" t="s">
        <v>255</v>
      </c>
      <c r="H335" t="s">
        <v>137</v>
      </c>
      <c r="I335" t="str">
        <f>RIGHT(HvDOutputData[[#This Row],[OPLocCode]],1)</f>
        <v>2</v>
      </c>
      <c r="J335" t="s">
        <v>391</v>
      </c>
    </row>
    <row r="336" spans="1:10" x14ac:dyDescent="0.45">
      <c r="A336" t="s">
        <v>14</v>
      </c>
      <c r="B336" t="s">
        <v>117</v>
      </c>
      <c r="C336" t="s">
        <v>120</v>
      </c>
      <c r="D336" s="1" t="s">
        <v>223</v>
      </c>
      <c r="E336" t="s">
        <v>45</v>
      </c>
      <c r="F336" t="s">
        <v>124</v>
      </c>
      <c r="G336" t="s">
        <v>255</v>
      </c>
      <c r="H336" t="s">
        <v>287</v>
      </c>
      <c r="I336" t="str">
        <f>RIGHT(HvDOutputData[[#This Row],[OPLocCode]],1)</f>
        <v>4</v>
      </c>
      <c r="J336" t="s">
        <v>393</v>
      </c>
    </row>
    <row r="337" spans="1:10" x14ac:dyDescent="0.45">
      <c r="A337" t="s">
        <v>14</v>
      </c>
      <c r="B337" t="s">
        <v>117</v>
      </c>
      <c r="C337" t="s">
        <v>120</v>
      </c>
      <c r="D337" s="1" t="s">
        <v>223</v>
      </c>
      <c r="E337" t="s">
        <v>45</v>
      </c>
      <c r="F337" t="s">
        <v>124</v>
      </c>
      <c r="G337" t="s">
        <v>255</v>
      </c>
      <c r="H337" t="s">
        <v>288</v>
      </c>
      <c r="I337" t="str">
        <f>RIGHT(HvDOutputData[[#This Row],[OPLocCode]],1)</f>
        <v>5</v>
      </c>
      <c r="J337" t="s">
        <v>394</v>
      </c>
    </row>
    <row r="338" spans="1:10" x14ac:dyDescent="0.45">
      <c r="A338" t="s">
        <v>14</v>
      </c>
      <c r="B338" t="s">
        <v>118</v>
      </c>
      <c r="C338" t="s">
        <v>121</v>
      </c>
      <c r="D338" s="1" t="s">
        <v>223</v>
      </c>
      <c r="E338" t="s">
        <v>45</v>
      </c>
      <c r="F338" t="s">
        <v>124</v>
      </c>
      <c r="G338" t="s">
        <v>255</v>
      </c>
      <c r="H338" t="s">
        <v>299</v>
      </c>
      <c r="I338" t="str">
        <f>RIGHT(HvDOutputData[[#This Row],[OPLocCode]],1)</f>
        <v>A</v>
      </c>
      <c r="J338" t="s">
        <v>470</v>
      </c>
    </row>
    <row r="339" spans="1:10" x14ac:dyDescent="0.45">
      <c r="A339" t="s">
        <v>14</v>
      </c>
      <c r="B339" t="s">
        <v>118</v>
      </c>
      <c r="C339" t="s">
        <v>121</v>
      </c>
      <c r="D339" s="1" t="s">
        <v>223</v>
      </c>
      <c r="E339" t="s">
        <v>45</v>
      </c>
      <c r="F339" t="s">
        <v>124</v>
      </c>
      <c r="G339" t="s">
        <v>255</v>
      </c>
      <c r="H339" t="s">
        <v>300</v>
      </c>
      <c r="I339" t="str">
        <f>RIGHT(HvDOutputData[[#This Row],[OPLocCode]],1)</f>
        <v>B</v>
      </c>
      <c r="J339" t="s">
        <v>471</v>
      </c>
    </row>
    <row r="340" spans="1:10" x14ac:dyDescent="0.45">
      <c r="A340" t="s">
        <v>14</v>
      </c>
      <c r="B340" t="s">
        <v>118</v>
      </c>
      <c r="C340" t="s">
        <v>121</v>
      </c>
      <c r="D340" s="1" t="s">
        <v>223</v>
      </c>
      <c r="E340" t="s">
        <v>45</v>
      </c>
      <c r="F340" t="s">
        <v>124</v>
      </c>
      <c r="G340" t="s">
        <v>255</v>
      </c>
      <c r="H340" t="s">
        <v>290</v>
      </c>
      <c r="I340" t="str">
        <f>RIGHT(HvDOutputData[[#This Row],[OPLocCode]],1)</f>
        <v>A</v>
      </c>
      <c r="J340" t="s">
        <v>472</v>
      </c>
    </row>
    <row r="341" spans="1:10" x14ac:dyDescent="0.45">
      <c r="A341" t="s">
        <v>14</v>
      </c>
      <c r="B341" t="s">
        <v>118</v>
      </c>
      <c r="C341" t="s">
        <v>121</v>
      </c>
      <c r="D341" s="1" t="s">
        <v>223</v>
      </c>
      <c r="E341" t="s">
        <v>45</v>
      </c>
      <c r="F341" t="s">
        <v>124</v>
      </c>
      <c r="G341" t="s">
        <v>255</v>
      </c>
      <c r="H341" t="s">
        <v>291</v>
      </c>
      <c r="I341" t="str">
        <f>RIGHT(HvDOutputData[[#This Row],[OPLocCode]],1)</f>
        <v>B</v>
      </c>
      <c r="J341" t="s">
        <v>473</v>
      </c>
    </row>
    <row r="342" spans="1:10" x14ac:dyDescent="0.45">
      <c r="A342" t="s">
        <v>14</v>
      </c>
      <c r="B342" t="s">
        <v>118</v>
      </c>
      <c r="C342" t="s">
        <v>121</v>
      </c>
      <c r="D342" s="1" t="s">
        <v>223</v>
      </c>
      <c r="E342" t="s">
        <v>45</v>
      </c>
      <c r="F342" t="s">
        <v>124</v>
      </c>
      <c r="G342" t="s">
        <v>255</v>
      </c>
      <c r="H342" t="s">
        <v>293</v>
      </c>
      <c r="I342" t="str">
        <f>RIGHT(HvDOutputData[[#This Row],[OPLocCode]],1)</f>
        <v>A</v>
      </c>
      <c r="J342" t="s">
        <v>474</v>
      </c>
    </row>
    <row r="343" spans="1:10" x14ac:dyDescent="0.45">
      <c r="A343" t="s">
        <v>14</v>
      </c>
      <c r="B343" t="s">
        <v>118</v>
      </c>
      <c r="C343" t="s">
        <v>121</v>
      </c>
      <c r="D343" s="1" t="s">
        <v>223</v>
      </c>
      <c r="E343" t="s">
        <v>45</v>
      </c>
      <c r="F343" t="s">
        <v>124</v>
      </c>
      <c r="G343" t="s">
        <v>255</v>
      </c>
      <c r="H343" t="s">
        <v>294</v>
      </c>
      <c r="I343" t="str">
        <f>RIGHT(HvDOutputData[[#This Row],[OPLocCode]],1)</f>
        <v>B</v>
      </c>
      <c r="J343" t="s">
        <v>475</v>
      </c>
    </row>
    <row r="344" spans="1:10" x14ac:dyDescent="0.45">
      <c r="A344" t="s">
        <v>14</v>
      </c>
      <c r="B344" t="s">
        <v>118</v>
      </c>
      <c r="C344" t="s">
        <v>121</v>
      </c>
      <c r="D344" s="1" t="s">
        <v>223</v>
      </c>
      <c r="E344" t="s">
        <v>45</v>
      </c>
      <c r="F344" t="s">
        <v>124</v>
      </c>
      <c r="G344" t="s">
        <v>255</v>
      </c>
      <c r="H344" t="s">
        <v>296</v>
      </c>
      <c r="I344" t="str">
        <f>RIGHT(HvDOutputData[[#This Row],[OPLocCode]],1)</f>
        <v>A</v>
      </c>
      <c r="J344" t="s">
        <v>476</v>
      </c>
    </row>
    <row r="345" spans="1:10" x14ac:dyDescent="0.45">
      <c r="A345" t="s">
        <v>14</v>
      </c>
      <c r="B345" t="s">
        <v>118</v>
      </c>
      <c r="C345" t="s">
        <v>121</v>
      </c>
      <c r="D345" s="1" t="s">
        <v>223</v>
      </c>
      <c r="E345" t="s">
        <v>45</v>
      </c>
      <c r="F345" t="s">
        <v>124</v>
      </c>
      <c r="G345" t="s">
        <v>255</v>
      </c>
      <c r="H345" t="s">
        <v>297</v>
      </c>
      <c r="I345" t="str">
        <f>RIGHT(HvDOutputData[[#This Row],[OPLocCode]],1)</f>
        <v>B</v>
      </c>
      <c r="J345" t="s">
        <v>477</v>
      </c>
    </row>
    <row r="346" spans="1:10" x14ac:dyDescent="0.45">
      <c r="A346" t="s">
        <v>14</v>
      </c>
      <c r="B346" t="s">
        <v>118</v>
      </c>
      <c r="C346" t="s">
        <v>121</v>
      </c>
      <c r="D346" s="1" t="s">
        <v>223</v>
      </c>
      <c r="E346" t="s">
        <v>45</v>
      </c>
      <c r="F346" t="s">
        <v>124</v>
      </c>
      <c r="G346" t="s">
        <v>255</v>
      </c>
      <c r="H346" t="s">
        <v>311</v>
      </c>
      <c r="I346" t="str">
        <f>RIGHT(HvDOutputData[[#This Row],[OPLocCode]],1)</f>
        <v>A</v>
      </c>
      <c r="J346" t="s">
        <v>478</v>
      </c>
    </row>
    <row r="347" spans="1:10" x14ac:dyDescent="0.45">
      <c r="A347" t="s">
        <v>14</v>
      </c>
      <c r="B347" t="s">
        <v>118</v>
      </c>
      <c r="C347" t="s">
        <v>121</v>
      </c>
      <c r="D347" s="1" t="s">
        <v>223</v>
      </c>
      <c r="E347" t="s">
        <v>45</v>
      </c>
      <c r="F347" t="s">
        <v>124</v>
      </c>
      <c r="G347" t="s">
        <v>255</v>
      </c>
      <c r="H347" t="s">
        <v>312</v>
      </c>
      <c r="I347" t="str">
        <f>RIGHT(HvDOutputData[[#This Row],[OPLocCode]],1)</f>
        <v>B</v>
      </c>
      <c r="J347" t="s">
        <v>479</v>
      </c>
    </row>
    <row r="348" spans="1:10" x14ac:dyDescent="0.45">
      <c r="A348" t="s">
        <v>14</v>
      </c>
      <c r="B348" t="s">
        <v>118</v>
      </c>
      <c r="C348" t="s">
        <v>121</v>
      </c>
      <c r="D348" s="1" t="s">
        <v>223</v>
      </c>
      <c r="E348" t="s">
        <v>45</v>
      </c>
      <c r="F348" t="s">
        <v>124</v>
      </c>
      <c r="G348" t="s">
        <v>255</v>
      </c>
      <c r="H348" t="s">
        <v>302</v>
      </c>
      <c r="I348" t="str">
        <f>RIGHT(HvDOutputData[[#This Row],[OPLocCode]],1)</f>
        <v>A</v>
      </c>
      <c r="J348" t="s">
        <v>480</v>
      </c>
    </row>
    <row r="349" spans="1:10" x14ac:dyDescent="0.45">
      <c r="A349" t="s">
        <v>14</v>
      </c>
      <c r="B349" t="s">
        <v>118</v>
      </c>
      <c r="C349" t="s">
        <v>121</v>
      </c>
      <c r="D349" s="1" t="s">
        <v>223</v>
      </c>
      <c r="E349" t="s">
        <v>45</v>
      </c>
      <c r="F349" t="s">
        <v>124</v>
      </c>
      <c r="G349" t="s">
        <v>255</v>
      </c>
      <c r="H349" t="s">
        <v>303</v>
      </c>
      <c r="I349" t="str">
        <f>RIGHT(HvDOutputData[[#This Row],[OPLocCode]],1)</f>
        <v>B</v>
      </c>
      <c r="J349" t="s">
        <v>481</v>
      </c>
    </row>
    <row r="350" spans="1:10" x14ac:dyDescent="0.45">
      <c r="A350" t="s">
        <v>14</v>
      </c>
      <c r="B350" t="s">
        <v>118</v>
      </c>
      <c r="C350" t="s">
        <v>121</v>
      </c>
      <c r="D350" s="1" t="s">
        <v>223</v>
      </c>
      <c r="E350" t="s">
        <v>45</v>
      </c>
      <c r="F350" t="s">
        <v>124</v>
      </c>
      <c r="G350" t="s">
        <v>255</v>
      </c>
      <c r="H350" t="s">
        <v>305</v>
      </c>
      <c r="I350" t="str">
        <f>RIGHT(HvDOutputData[[#This Row],[OPLocCode]],1)</f>
        <v>A</v>
      </c>
      <c r="J350" t="s">
        <v>482</v>
      </c>
    </row>
    <row r="351" spans="1:10" x14ac:dyDescent="0.45">
      <c r="A351" t="s">
        <v>14</v>
      </c>
      <c r="B351" t="s">
        <v>118</v>
      </c>
      <c r="C351" t="s">
        <v>121</v>
      </c>
      <c r="D351" s="1" t="s">
        <v>223</v>
      </c>
      <c r="E351" t="s">
        <v>45</v>
      </c>
      <c r="F351" t="s">
        <v>124</v>
      </c>
      <c r="G351" t="s">
        <v>255</v>
      </c>
      <c r="H351" t="s">
        <v>306</v>
      </c>
      <c r="I351" t="str">
        <f>RIGHT(HvDOutputData[[#This Row],[OPLocCode]],1)</f>
        <v>B</v>
      </c>
      <c r="J351" t="s">
        <v>483</v>
      </c>
    </row>
    <row r="352" spans="1:10" x14ac:dyDescent="0.45">
      <c r="A352" t="s">
        <v>14</v>
      </c>
      <c r="B352" t="s">
        <v>118</v>
      </c>
      <c r="C352" t="s">
        <v>121</v>
      </c>
      <c r="D352" s="1" t="s">
        <v>223</v>
      </c>
      <c r="E352" t="s">
        <v>45</v>
      </c>
      <c r="F352" t="s">
        <v>124</v>
      </c>
      <c r="G352" t="s">
        <v>255</v>
      </c>
      <c r="H352" t="s">
        <v>308</v>
      </c>
      <c r="I352" t="str">
        <f>RIGHT(HvDOutputData[[#This Row],[OPLocCode]],1)</f>
        <v>A</v>
      </c>
      <c r="J352" t="s">
        <v>484</v>
      </c>
    </row>
    <row r="353" spans="1:10" x14ac:dyDescent="0.45">
      <c r="A353" t="s">
        <v>14</v>
      </c>
      <c r="B353" t="s">
        <v>118</v>
      </c>
      <c r="C353" t="s">
        <v>121</v>
      </c>
      <c r="D353" s="1" t="s">
        <v>223</v>
      </c>
      <c r="E353" t="s">
        <v>45</v>
      </c>
      <c r="F353" t="s">
        <v>124</v>
      </c>
      <c r="G353" t="s">
        <v>255</v>
      </c>
      <c r="H353" t="s">
        <v>309</v>
      </c>
      <c r="I353" t="str">
        <f>RIGHT(HvDOutputData[[#This Row],[OPLocCode]],1)</f>
        <v>B</v>
      </c>
      <c r="J353" t="s">
        <v>485</v>
      </c>
    </row>
    <row r="354" spans="1:10" x14ac:dyDescent="0.45">
      <c r="A354" t="s">
        <v>14</v>
      </c>
      <c r="B354" t="s">
        <v>118</v>
      </c>
      <c r="C354" t="s">
        <v>121</v>
      </c>
      <c r="D354" s="1" t="s">
        <v>223</v>
      </c>
      <c r="E354" t="s">
        <v>45</v>
      </c>
      <c r="F354" t="s">
        <v>124</v>
      </c>
      <c r="G354" t="s">
        <v>255</v>
      </c>
      <c r="H354" t="s">
        <v>323</v>
      </c>
      <c r="I354" t="str">
        <f>RIGHT(HvDOutputData[[#This Row],[OPLocCode]],1)</f>
        <v>A</v>
      </c>
      <c r="J354" t="s">
        <v>486</v>
      </c>
    </row>
    <row r="355" spans="1:10" x14ac:dyDescent="0.45">
      <c r="A355" t="s">
        <v>14</v>
      </c>
      <c r="B355" t="s">
        <v>118</v>
      </c>
      <c r="C355" t="s">
        <v>121</v>
      </c>
      <c r="D355" s="1" t="s">
        <v>223</v>
      </c>
      <c r="E355" t="s">
        <v>45</v>
      </c>
      <c r="F355" t="s">
        <v>124</v>
      </c>
      <c r="G355" t="s">
        <v>255</v>
      </c>
      <c r="H355" t="s">
        <v>324</v>
      </c>
      <c r="I355" t="str">
        <f>RIGHT(HvDOutputData[[#This Row],[OPLocCode]],1)</f>
        <v>B</v>
      </c>
      <c r="J355" t="s">
        <v>487</v>
      </c>
    </row>
    <row r="356" spans="1:10" x14ac:dyDescent="0.45">
      <c r="A356" t="s">
        <v>14</v>
      </c>
      <c r="B356" t="s">
        <v>118</v>
      </c>
      <c r="C356" t="s">
        <v>121</v>
      </c>
      <c r="D356" s="1" t="s">
        <v>223</v>
      </c>
      <c r="E356" t="s">
        <v>45</v>
      </c>
      <c r="F356" t="s">
        <v>124</v>
      </c>
      <c r="G356" t="s">
        <v>255</v>
      </c>
      <c r="H356" t="s">
        <v>314</v>
      </c>
      <c r="I356" t="str">
        <f>RIGHT(HvDOutputData[[#This Row],[OPLocCode]],1)</f>
        <v>A</v>
      </c>
      <c r="J356" t="s">
        <v>488</v>
      </c>
    </row>
    <row r="357" spans="1:10" x14ac:dyDescent="0.45">
      <c r="A357" t="s">
        <v>14</v>
      </c>
      <c r="B357" t="s">
        <v>118</v>
      </c>
      <c r="C357" t="s">
        <v>121</v>
      </c>
      <c r="D357" s="1" t="s">
        <v>223</v>
      </c>
      <c r="E357" t="s">
        <v>45</v>
      </c>
      <c r="F357" t="s">
        <v>124</v>
      </c>
      <c r="G357" t="s">
        <v>255</v>
      </c>
      <c r="H357" t="s">
        <v>315</v>
      </c>
      <c r="I357" t="str">
        <f>RIGHT(HvDOutputData[[#This Row],[OPLocCode]],1)</f>
        <v>B</v>
      </c>
      <c r="J357" t="s">
        <v>489</v>
      </c>
    </row>
    <row r="358" spans="1:10" x14ac:dyDescent="0.45">
      <c r="A358" t="s">
        <v>14</v>
      </c>
      <c r="B358" t="s">
        <v>118</v>
      </c>
      <c r="C358" t="s">
        <v>121</v>
      </c>
      <c r="D358" s="1" t="s">
        <v>223</v>
      </c>
      <c r="E358" t="s">
        <v>45</v>
      </c>
      <c r="F358" t="s">
        <v>124</v>
      </c>
      <c r="G358" t="s">
        <v>255</v>
      </c>
      <c r="H358" t="s">
        <v>317</v>
      </c>
      <c r="I358" t="str">
        <f>RIGHT(HvDOutputData[[#This Row],[OPLocCode]],1)</f>
        <v>A</v>
      </c>
      <c r="J358" t="s">
        <v>490</v>
      </c>
    </row>
    <row r="359" spans="1:10" x14ac:dyDescent="0.45">
      <c r="A359" t="s">
        <v>14</v>
      </c>
      <c r="B359" t="s">
        <v>118</v>
      </c>
      <c r="C359" t="s">
        <v>121</v>
      </c>
      <c r="D359" s="1" t="s">
        <v>223</v>
      </c>
      <c r="E359" t="s">
        <v>45</v>
      </c>
      <c r="F359" t="s">
        <v>124</v>
      </c>
      <c r="G359" t="s">
        <v>255</v>
      </c>
      <c r="H359" t="s">
        <v>318</v>
      </c>
      <c r="I359" t="str">
        <f>RIGHT(HvDOutputData[[#This Row],[OPLocCode]],1)</f>
        <v>B</v>
      </c>
      <c r="J359" t="s">
        <v>491</v>
      </c>
    </row>
    <row r="360" spans="1:10" x14ac:dyDescent="0.45">
      <c r="A360" t="s">
        <v>14</v>
      </c>
      <c r="B360" t="s">
        <v>118</v>
      </c>
      <c r="C360" t="s">
        <v>121</v>
      </c>
      <c r="D360" s="1" t="s">
        <v>223</v>
      </c>
      <c r="E360" t="s">
        <v>45</v>
      </c>
      <c r="F360" t="s">
        <v>124</v>
      </c>
      <c r="G360" t="s">
        <v>255</v>
      </c>
      <c r="H360" t="s">
        <v>320</v>
      </c>
      <c r="I360" t="str">
        <f>RIGHT(HvDOutputData[[#This Row],[OPLocCode]],1)</f>
        <v>A</v>
      </c>
      <c r="J360" t="s">
        <v>492</v>
      </c>
    </row>
    <row r="361" spans="1:10" x14ac:dyDescent="0.45">
      <c r="A361" t="s">
        <v>14</v>
      </c>
      <c r="B361" t="s">
        <v>118</v>
      </c>
      <c r="C361" t="s">
        <v>121</v>
      </c>
      <c r="D361" s="1" t="s">
        <v>223</v>
      </c>
      <c r="E361" t="s">
        <v>45</v>
      </c>
      <c r="F361" t="s">
        <v>124</v>
      </c>
      <c r="G361" t="s">
        <v>255</v>
      </c>
      <c r="H361" t="s">
        <v>321</v>
      </c>
      <c r="I361" t="str">
        <f>RIGHT(HvDOutputData[[#This Row],[OPLocCode]],1)</f>
        <v>B</v>
      </c>
      <c r="J361" t="s">
        <v>493</v>
      </c>
    </row>
    <row r="362" spans="1:10" x14ac:dyDescent="0.45">
      <c r="A362" t="s">
        <v>14</v>
      </c>
      <c r="B362" t="s">
        <v>118</v>
      </c>
      <c r="C362" t="s">
        <v>121</v>
      </c>
      <c r="D362" s="1" t="s">
        <v>223</v>
      </c>
      <c r="E362" t="s">
        <v>45</v>
      </c>
      <c r="F362" t="s">
        <v>124</v>
      </c>
      <c r="G362" t="s">
        <v>255</v>
      </c>
      <c r="H362" t="s">
        <v>335</v>
      </c>
      <c r="I362" t="str">
        <f>RIGHT(HvDOutputData[[#This Row],[OPLocCode]],1)</f>
        <v>A</v>
      </c>
      <c r="J362" t="s">
        <v>494</v>
      </c>
    </row>
    <row r="363" spans="1:10" x14ac:dyDescent="0.45">
      <c r="A363" t="s">
        <v>14</v>
      </c>
      <c r="B363" t="s">
        <v>118</v>
      </c>
      <c r="C363" t="s">
        <v>121</v>
      </c>
      <c r="D363" s="1" t="s">
        <v>223</v>
      </c>
      <c r="E363" t="s">
        <v>45</v>
      </c>
      <c r="F363" t="s">
        <v>124</v>
      </c>
      <c r="G363" t="s">
        <v>255</v>
      </c>
      <c r="H363" t="s">
        <v>336</v>
      </c>
      <c r="I363" t="str">
        <f>RIGHT(HvDOutputData[[#This Row],[OPLocCode]],1)</f>
        <v>B</v>
      </c>
      <c r="J363" t="s">
        <v>495</v>
      </c>
    </row>
    <row r="364" spans="1:10" x14ac:dyDescent="0.45">
      <c r="A364" t="s">
        <v>14</v>
      </c>
      <c r="B364" t="s">
        <v>118</v>
      </c>
      <c r="C364" t="s">
        <v>121</v>
      </c>
      <c r="D364" s="1" t="s">
        <v>223</v>
      </c>
      <c r="E364" t="s">
        <v>45</v>
      </c>
      <c r="F364" t="s">
        <v>124</v>
      </c>
      <c r="G364" t="s">
        <v>255</v>
      </c>
      <c r="H364" t="s">
        <v>326</v>
      </c>
      <c r="I364" t="str">
        <f>RIGHT(HvDOutputData[[#This Row],[OPLocCode]],1)</f>
        <v>A</v>
      </c>
      <c r="J364" t="s">
        <v>496</v>
      </c>
    </row>
    <row r="365" spans="1:10" x14ac:dyDescent="0.45">
      <c r="A365" t="s">
        <v>14</v>
      </c>
      <c r="B365" t="s">
        <v>118</v>
      </c>
      <c r="C365" t="s">
        <v>121</v>
      </c>
      <c r="D365" s="1" t="s">
        <v>223</v>
      </c>
      <c r="E365" t="s">
        <v>45</v>
      </c>
      <c r="F365" t="s">
        <v>124</v>
      </c>
      <c r="G365" t="s">
        <v>255</v>
      </c>
      <c r="H365" t="s">
        <v>327</v>
      </c>
      <c r="I365" t="str">
        <f>RIGHT(HvDOutputData[[#This Row],[OPLocCode]],1)</f>
        <v>B</v>
      </c>
      <c r="J365" t="s">
        <v>497</v>
      </c>
    </row>
    <row r="366" spans="1:10" x14ac:dyDescent="0.45">
      <c r="A366" t="s">
        <v>14</v>
      </c>
      <c r="B366" t="s">
        <v>118</v>
      </c>
      <c r="C366" t="s">
        <v>121</v>
      </c>
      <c r="D366" s="1" t="s">
        <v>223</v>
      </c>
      <c r="E366" t="s">
        <v>45</v>
      </c>
      <c r="F366" t="s">
        <v>124</v>
      </c>
      <c r="G366" t="s">
        <v>255</v>
      </c>
      <c r="H366" t="s">
        <v>329</v>
      </c>
      <c r="I366" t="str">
        <f>RIGHT(HvDOutputData[[#This Row],[OPLocCode]],1)</f>
        <v>A</v>
      </c>
      <c r="J366" t="s">
        <v>498</v>
      </c>
    </row>
    <row r="367" spans="1:10" x14ac:dyDescent="0.45">
      <c r="A367" t="s">
        <v>14</v>
      </c>
      <c r="B367" t="s">
        <v>118</v>
      </c>
      <c r="C367" t="s">
        <v>121</v>
      </c>
      <c r="D367" s="1" t="s">
        <v>223</v>
      </c>
      <c r="E367" t="s">
        <v>45</v>
      </c>
      <c r="F367" t="s">
        <v>124</v>
      </c>
      <c r="G367" t="s">
        <v>255</v>
      </c>
      <c r="H367" t="s">
        <v>330</v>
      </c>
      <c r="I367" t="str">
        <f>RIGHT(HvDOutputData[[#This Row],[OPLocCode]],1)</f>
        <v>B</v>
      </c>
      <c r="J367" t="s">
        <v>499</v>
      </c>
    </row>
    <row r="368" spans="1:10" x14ac:dyDescent="0.45">
      <c r="A368" t="s">
        <v>14</v>
      </c>
      <c r="B368" t="s">
        <v>118</v>
      </c>
      <c r="C368" t="s">
        <v>121</v>
      </c>
      <c r="D368" s="1" t="s">
        <v>223</v>
      </c>
      <c r="E368" t="s">
        <v>45</v>
      </c>
      <c r="F368" t="s">
        <v>124</v>
      </c>
      <c r="G368" t="s">
        <v>255</v>
      </c>
      <c r="H368" t="s">
        <v>332</v>
      </c>
      <c r="I368" t="str">
        <f>RIGHT(HvDOutputData[[#This Row],[OPLocCode]],1)</f>
        <v>A</v>
      </c>
      <c r="J368" t="s">
        <v>500</v>
      </c>
    </row>
    <row r="369" spans="1:10" x14ac:dyDescent="0.45">
      <c r="A369" t="s">
        <v>14</v>
      </c>
      <c r="B369" t="s">
        <v>118</v>
      </c>
      <c r="C369" t="s">
        <v>121</v>
      </c>
      <c r="D369" s="1" t="s">
        <v>223</v>
      </c>
      <c r="E369" t="s">
        <v>45</v>
      </c>
      <c r="F369" t="s">
        <v>124</v>
      </c>
      <c r="G369" t="s">
        <v>255</v>
      </c>
      <c r="H369" t="s">
        <v>333</v>
      </c>
      <c r="I369" t="str">
        <f>RIGHT(HvDOutputData[[#This Row],[OPLocCode]],1)</f>
        <v>B</v>
      </c>
      <c r="J369" t="s">
        <v>501</v>
      </c>
    </row>
    <row r="370" spans="1:10" x14ac:dyDescent="0.45">
      <c r="A370" t="s">
        <v>14</v>
      </c>
      <c r="B370" t="s">
        <v>118</v>
      </c>
      <c r="C370" t="s">
        <v>121</v>
      </c>
      <c r="D370" s="1" t="s">
        <v>223</v>
      </c>
      <c r="E370" t="s">
        <v>45</v>
      </c>
      <c r="F370" t="s">
        <v>124</v>
      </c>
      <c r="G370" t="s">
        <v>255</v>
      </c>
      <c r="H370" t="s">
        <v>347</v>
      </c>
      <c r="I370" t="str">
        <f>RIGHT(HvDOutputData[[#This Row],[OPLocCode]],1)</f>
        <v>A</v>
      </c>
      <c r="J370" t="s">
        <v>502</v>
      </c>
    </row>
    <row r="371" spans="1:10" x14ac:dyDescent="0.45">
      <c r="A371" t="s">
        <v>14</v>
      </c>
      <c r="B371" t="s">
        <v>118</v>
      </c>
      <c r="C371" t="s">
        <v>121</v>
      </c>
      <c r="D371" s="1" t="s">
        <v>223</v>
      </c>
      <c r="E371" t="s">
        <v>45</v>
      </c>
      <c r="F371" t="s">
        <v>124</v>
      </c>
      <c r="G371" t="s">
        <v>255</v>
      </c>
      <c r="H371" t="s">
        <v>348</v>
      </c>
      <c r="I371" t="str">
        <f>RIGHT(HvDOutputData[[#This Row],[OPLocCode]],1)</f>
        <v>B</v>
      </c>
      <c r="J371" t="s">
        <v>503</v>
      </c>
    </row>
    <row r="372" spans="1:10" x14ac:dyDescent="0.45">
      <c r="A372" t="s">
        <v>14</v>
      </c>
      <c r="B372" t="s">
        <v>118</v>
      </c>
      <c r="C372" t="s">
        <v>121</v>
      </c>
      <c r="D372" s="1" t="s">
        <v>223</v>
      </c>
      <c r="E372" t="s">
        <v>45</v>
      </c>
      <c r="F372" t="s">
        <v>124</v>
      </c>
      <c r="G372" t="s">
        <v>255</v>
      </c>
      <c r="H372" t="s">
        <v>338</v>
      </c>
      <c r="I372" t="str">
        <f>RIGHT(HvDOutputData[[#This Row],[OPLocCode]],1)</f>
        <v>A</v>
      </c>
      <c r="J372" t="s">
        <v>504</v>
      </c>
    </row>
    <row r="373" spans="1:10" x14ac:dyDescent="0.45">
      <c r="A373" t="s">
        <v>14</v>
      </c>
      <c r="B373" t="s">
        <v>118</v>
      </c>
      <c r="C373" t="s">
        <v>121</v>
      </c>
      <c r="D373" s="1" t="s">
        <v>223</v>
      </c>
      <c r="E373" t="s">
        <v>45</v>
      </c>
      <c r="F373" t="s">
        <v>124</v>
      </c>
      <c r="G373" t="s">
        <v>255</v>
      </c>
      <c r="H373" t="s">
        <v>339</v>
      </c>
      <c r="I373" t="str">
        <f>RIGHT(HvDOutputData[[#This Row],[OPLocCode]],1)</f>
        <v>B</v>
      </c>
      <c r="J373" t="s">
        <v>505</v>
      </c>
    </row>
    <row r="374" spans="1:10" x14ac:dyDescent="0.45">
      <c r="A374" t="s">
        <v>14</v>
      </c>
      <c r="B374" t="s">
        <v>118</v>
      </c>
      <c r="C374" t="s">
        <v>121</v>
      </c>
      <c r="D374" s="1" t="s">
        <v>223</v>
      </c>
      <c r="E374" t="s">
        <v>45</v>
      </c>
      <c r="F374" t="s">
        <v>124</v>
      </c>
      <c r="G374" t="s">
        <v>255</v>
      </c>
      <c r="H374" t="s">
        <v>341</v>
      </c>
      <c r="I374" t="str">
        <f>RIGHT(HvDOutputData[[#This Row],[OPLocCode]],1)</f>
        <v>A</v>
      </c>
      <c r="J374" t="s">
        <v>506</v>
      </c>
    </row>
    <row r="375" spans="1:10" x14ac:dyDescent="0.45">
      <c r="A375" t="s">
        <v>14</v>
      </c>
      <c r="B375" t="s">
        <v>118</v>
      </c>
      <c r="C375" t="s">
        <v>121</v>
      </c>
      <c r="D375" s="1" t="s">
        <v>223</v>
      </c>
      <c r="E375" t="s">
        <v>45</v>
      </c>
      <c r="F375" t="s">
        <v>124</v>
      </c>
      <c r="G375" t="s">
        <v>255</v>
      </c>
      <c r="H375" t="s">
        <v>342</v>
      </c>
      <c r="I375" t="str">
        <f>RIGHT(HvDOutputData[[#This Row],[OPLocCode]],1)</f>
        <v>B</v>
      </c>
      <c r="J375" t="s">
        <v>507</v>
      </c>
    </row>
    <row r="376" spans="1:10" x14ac:dyDescent="0.45">
      <c r="A376" t="s">
        <v>14</v>
      </c>
      <c r="B376" t="s">
        <v>118</v>
      </c>
      <c r="C376" t="s">
        <v>121</v>
      </c>
      <c r="D376" s="1" t="s">
        <v>223</v>
      </c>
      <c r="E376" t="s">
        <v>45</v>
      </c>
      <c r="F376" t="s">
        <v>124</v>
      </c>
      <c r="G376" t="s">
        <v>255</v>
      </c>
      <c r="H376" t="s">
        <v>344</v>
      </c>
      <c r="I376" t="str">
        <f>RIGHT(HvDOutputData[[#This Row],[OPLocCode]],1)</f>
        <v>A</v>
      </c>
      <c r="J376" t="s">
        <v>508</v>
      </c>
    </row>
    <row r="377" spans="1:10" x14ac:dyDescent="0.45">
      <c r="A377" t="s">
        <v>14</v>
      </c>
      <c r="B377" t="s">
        <v>118</v>
      </c>
      <c r="C377" t="s">
        <v>121</v>
      </c>
      <c r="D377" s="1" t="s">
        <v>223</v>
      </c>
      <c r="E377" t="s">
        <v>45</v>
      </c>
      <c r="F377" t="s">
        <v>124</v>
      </c>
      <c r="G377" t="s">
        <v>255</v>
      </c>
      <c r="H377" t="s">
        <v>345</v>
      </c>
      <c r="I377" t="str">
        <f>RIGHT(HvDOutputData[[#This Row],[OPLocCode]],1)</f>
        <v>B</v>
      </c>
      <c r="J377" t="s">
        <v>509</v>
      </c>
    </row>
    <row r="378" spans="1:10" x14ac:dyDescent="0.45">
      <c r="A378" t="s">
        <v>14</v>
      </c>
      <c r="B378" t="s">
        <v>118</v>
      </c>
      <c r="C378" t="s">
        <v>121</v>
      </c>
      <c r="D378" s="1" t="s">
        <v>223</v>
      </c>
      <c r="E378" t="s">
        <v>45</v>
      </c>
      <c r="F378" t="s">
        <v>124</v>
      </c>
      <c r="G378" t="s">
        <v>255</v>
      </c>
      <c r="H378" t="s">
        <v>359</v>
      </c>
      <c r="I378" t="str">
        <f>RIGHT(HvDOutputData[[#This Row],[OPLocCode]],1)</f>
        <v>A</v>
      </c>
      <c r="J378" t="s">
        <v>510</v>
      </c>
    </row>
    <row r="379" spans="1:10" x14ac:dyDescent="0.45">
      <c r="A379" t="s">
        <v>14</v>
      </c>
      <c r="B379" t="s">
        <v>118</v>
      </c>
      <c r="C379" t="s">
        <v>121</v>
      </c>
      <c r="D379" s="1" t="s">
        <v>223</v>
      </c>
      <c r="E379" t="s">
        <v>45</v>
      </c>
      <c r="F379" t="s">
        <v>124</v>
      </c>
      <c r="G379" t="s">
        <v>255</v>
      </c>
      <c r="H379" t="s">
        <v>360</v>
      </c>
      <c r="I379" t="str">
        <f>RIGHT(HvDOutputData[[#This Row],[OPLocCode]],1)</f>
        <v>B</v>
      </c>
      <c r="J379" t="s">
        <v>511</v>
      </c>
    </row>
    <row r="380" spans="1:10" x14ac:dyDescent="0.45">
      <c r="A380" t="s">
        <v>14</v>
      </c>
      <c r="B380" t="s">
        <v>118</v>
      </c>
      <c r="C380" t="s">
        <v>121</v>
      </c>
      <c r="D380" s="1" t="s">
        <v>223</v>
      </c>
      <c r="E380" t="s">
        <v>45</v>
      </c>
      <c r="F380" t="s">
        <v>124</v>
      </c>
      <c r="G380" t="s">
        <v>255</v>
      </c>
      <c r="H380" t="s">
        <v>350</v>
      </c>
      <c r="I380" t="str">
        <f>RIGHT(HvDOutputData[[#This Row],[OPLocCode]],1)</f>
        <v>A</v>
      </c>
      <c r="J380" t="s">
        <v>512</v>
      </c>
    </row>
    <row r="381" spans="1:10" x14ac:dyDescent="0.45">
      <c r="A381" t="s">
        <v>14</v>
      </c>
      <c r="B381" t="s">
        <v>118</v>
      </c>
      <c r="C381" t="s">
        <v>121</v>
      </c>
      <c r="D381" s="1" t="s">
        <v>223</v>
      </c>
      <c r="E381" t="s">
        <v>45</v>
      </c>
      <c r="F381" t="s">
        <v>124</v>
      </c>
      <c r="G381" t="s">
        <v>255</v>
      </c>
      <c r="H381" t="s">
        <v>351</v>
      </c>
      <c r="I381" t="str">
        <f>RIGHT(HvDOutputData[[#This Row],[OPLocCode]],1)</f>
        <v>B</v>
      </c>
      <c r="J381" t="s">
        <v>513</v>
      </c>
    </row>
    <row r="382" spans="1:10" x14ac:dyDescent="0.45">
      <c r="A382" t="s">
        <v>14</v>
      </c>
      <c r="B382" t="s">
        <v>118</v>
      </c>
      <c r="C382" t="s">
        <v>121</v>
      </c>
      <c r="D382" s="1" t="s">
        <v>223</v>
      </c>
      <c r="E382" t="s">
        <v>45</v>
      </c>
      <c r="F382" t="s">
        <v>124</v>
      </c>
      <c r="G382" t="s">
        <v>255</v>
      </c>
      <c r="H382" t="s">
        <v>353</v>
      </c>
      <c r="I382" t="str">
        <f>RIGHT(HvDOutputData[[#This Row],[OPLocCode]],1)</f>
        <v>A</v>
      </c>
      <c r="J382" t="s">
        <v>514</v>
      </c>
    </row>
    <row r="383" spans="1:10" x14ac:dyDescent="0.45">
      <c r="A383" t="s">
        <v>14</v>
      </c>
      <c r="B383" t="s">
        <v>118</v>
      </c>
      <c r="C383" t="s">
        <v>121</v>
      </c>
      <c r="D383" s="1" t="s">
        <v>223</v>
      </c>
      <c r="E383" t="s">
        <v>45</v>
      </c>
      <c r="F383" t="s">
        <v>124</v>
      </c>
      <c r="G383" t="s">
        <v>255</v>
      </c>
      <c r="H383" t="s">
        <v>354</v>
      </c>
      <c r="I383" t="str">
        <f>RIGHT(HvDOutputData[[#This Row],[OPLocCode]],1)</f>
        <v>B</v>
      </c>
      <c r="J383" t="s">
        <v>515</v>
      </c>
    </row>
    <row r="384" spans="1:10" x14ac:dyDescent="0.45">
      <c r="A384" t="s">
        <v>14</v>
      </c>
      <c r="B384" t="s">
        <v>118</v>
      </c>
      <c r="C384" t="s">
        <v>121</v>
      </c>
      <c r="D384" s="1" t="s">
        <v>223</v>
      </c>
      <c r="E384" t="s">
        <v>45</v>
      </c>
      <c r="F384" t="s">
        <v>124</v>
      </c>
      <c r="G384" t="s">
        <v>255</v>
      </c>
      <c r="H384" t="s">
        <v>356</v>
      </c>
      <c r="I384" t="str">
        <f>RIGHT(HvDOutputData[[#This Row],[OPLocCode]],1)</f>
        <v>A</v>
      </c>
      <c r="J384" t="s">
        <v>516</v>
      </c>
    </row>
    <row r="385" spans="1:10" x14ac:dyDescent="0.45">
      <c r="A385" t="s">
        <v>14</v>
      </c>
      <c r="B385" t="s">
        <v>118</v>
      </c>
      <c r="C385" t="s">
        <v>121</v>
      </c>
      <c r="D385" s="1" t="s">
        <v>223</v>
      </c>
      <c r="E385" t="s">
        <v>45</v>
      </c>
      <c r="F385" t="s">
        <v>124</v>
      </c>
      <c r="G385" t="s">
        <v>255</v>
      </c>
      <c r="H385" t="s">
        <v>357</v>
      </c>
      <c r="I385" t="str">
        <f>RIGHT(HvDOutputData[[#This Row],[OPLocCode]],1)</f>
        <v>B</v>
      </c>
      <c r="J385" t="s">
        <v>517</v>
      </c>
    </row>
    <row r="386" spans="1:10" x14ac:dyDescent="0.45">
      <c r="A386" t="s">
        <v>14</v>
      </c>
      <c r="B386" t="s">
        <v>116</v>
      </c>
      <c r="C386" t="s">
        <v>119</v>
      </c>
      <c r="D386" s="1" t="s">
        <v>226</v>
      </c>
      <c r="E386" t="s">
        <v>47</v>
      </c>
      <c r="F386" t="s">
        <v>124</v>
      </c>
      <c r="G386" t="s">
        <v>255</v>
      </c>
      <c r="H386" t="s">
        <v>262</v>
      </c>
      <c r="I386" t="str">
        <f>RIGHT(HvDOutputData[[#This Row],[OPLocCode]],1)</f>
        <v>1</v>
      </c>
      <c r="J386" t="s">
        <v>362</v>
      </c>
    </row>
    <row r="387" spans="1:10" x14ac:dyDescent="0.45">
      <c r="A387" t="s">
        <v>14</v>
      </c>
      <c r="B387" t="s">
        <v>116</v>
      </c>
      <c r="C387" t="s">
        <v>119</v>
      </c>
      <c r="D387" s="1" t="s">
        <v>226</v>
      </c>
      <c r="E387" t="s">
        <v>47</v>
      </c>
      <c r="F387" t="s">
        <v>124</v>
      </c>
      <c r="G387" t="s">
        <v>255</v>
      </c>
      <c r="H387" t="s">
        <v>263</v>
      </c>
      <c r="I387" t="str">
        <f>RIGHT(HvDOutputData[[#This Row],[OPLocCode]],1)</f>
        <v>2</v>
      </c>
      <c r="J387" t="s">
        <v>363</v>
      </c>
    </row>
    <row r="388" spans="1:10" x14ac:dyDescent="0.45">
      <c r="A388" t="s">
        <v>14</v>
      </c>
      <c r="B388" t="s">
        <v>116</v>
      </c>
      <c r="C388" t="s">
        <v>119</v>
      </c>
      <c r="D388" s="1" t="s">
        <v>226</v>
      </c>
      <c r="E388" t="s">
        <v>47</v>
      </c>
      <c r="F388" t="s">
        <v>124</v>
      </c>
      <c r="G388" t="s">
        <v>255</v>
      </c>
      <c r="H388" t="s">
        <v>265</v>
      </c>
      <c r="I388" t="str">
        <f>RIGHT(HvDOutputData[[#This Row],[OPLocCode]],1)</f>
        <v>4</v>
      </c>
      <c r="J388" t="s">
        <v>362</v>
      </c>
    </row>
    <row r="389" spans="1:10" x14ac:dyDescent="0.45">
      <c r="A389" t="s">
        <v>14</v>
      </c>
      <c r="B389" t="s">
        <v>116</v>
      </c>
      <c r="C389" t="s">
        <v>119</v>
      </c>
      <c r="D389" s="1" t="s">
        <v>226</v>
      </c>
      <c r="E389" t="s">
        <v>47</v>
      </c>
      <c r="F389" t="s">
        <v>124</v>
      </c>
      <c r="G389" t="s">
        <v>255</v>
      </c>
      <c r="H389" t="s">
        <v>266</v>
      </c>
      <c r="I389" t="str">
        <f>RIGHT(HvDOutputData[[#This Row],[OPLocCode]],1)</f>
        <v>5</v>
      </c>
      <c r="J389" t="s">
        <v>365</v>
      </c>
    </row>
    <row r="390" spans="1:10" x14ac:dyDescent="0.45">
      <c r="A390" t="s">
        <v>14</v>
      </c>
      <c r="B390" t="s">
        <v>116</v>
      </c>
      <c r="C390" t="s">
        <v>119</v>
      </c>
      <c r="D390" s="1" t="s">
        <v>226</v>
      </c>
      <c r="E390" t="s">
        <v>47</v>
      </c>
      <c r="F390" t="s">
        <v>124</v>
      </c>
      <c r="G390" t="s">
        <v>255</v>
      </c>
      <c r="H390" t="s">
        <v>256</v>
      </c>
      <c r="I390" t="str">
        <f>RIGHT(HvDOutputData[[#This Row],[OPLocCode]],1)</f>
        <v>1</v>
      </c>
      <c r="J390" t="s">
        <v>367</v>
      </c>
    </row>
    <row r="391" spans="1:10" x14ac:dyDescent="0.45">
      <c r="A391" t="s">
        <v>14</v>
      </c>
      <c r="B391" t="s">
        <v>116</v>
      </c>
      <c r="C391" t="s">
        <v>119</v>
      </c>
      <c r="D391" s="1" t="s">
        <v>226</v>
      </c>
      <c r="E391" t="s">
        <v>47</v>
      </c>
      <c r="F391" t="s">
        <v>124</v>
      </c>
      <c r="G391" t="s">
        <v>255</v>
      </c>
      <c r="H391" t="s">
        <v>257</v>
      </c>
      <c r="I391" t="str">
        <f>RIGHT(HvDOutputData[[#This Row],[OPLocCode]],1)</f>
        <v>2</v>
      </c>
      <c r="J391" t="s">
        <v>368</v>
      </c>
    </row>
    <row r="392" spans="1:10" x14ac:dyDescent="0.45">
      <c r="A392" t="s">
        <v>14</v>
      </c>
      <c r="B392" t="s">
        <v>116</v>
      </c>
      <c r="C392" t="s">
        <v>119</v>
      </c>
      <c r="D392" s="1" t="s">
        <v>226</v>
      </c>
      <c r="E392" t="s">
        <v>47</v>
      </c>
      <c r="F392" t="s">
        <v>124</v>
      </c>
      <c r="G392" t="s">
        <v>255</v>
      </c>
      <c r="H392" t="s">
        <v>259</v>
      </c>
      <c r="I392" t="str">
        <f>RIGHT(HvDOutputData[[#This Row],[OPLocCode]],1)</f>
        <v>4</v>
      </c>
      <c r="J392" t="s">
        <v>367</v>
      </c>
    </row>
    <row r="393" spans="1:10" x14ac:dyDescent="0.45">
      <c r="A393" t="s">
        <v>14</v>
      </c>
      <c r="B393" t="s">
        <v>116</v>
      </c>
      <c r="C393" t="s">
        <v>119</v>
      </c>
      <c r="D393" s="1" t="s">
        <v>226</v>
      </c>
      <c r="E393" t="s">
        <v>47</v>
      </c>
      <c r="F393" t="s">
        <v>124</v>
      </c>
      <c r="G393" t="s">
        <v>255</v>
      </c>
      <c r="H393" t="s">
        <v>260</v>
      </c>
      <c r="I393" t="str">
        <f>RIGHT(HvDOutputData[[#This Row],[OPLocCode]],1)</f>
        <v>5</v>
      </c>
      <c r="J393" t="s">
        <v>370</v>
      </c>
    </row>
    <row r="394" spans="1:10" x14ac:dyDescent="0.45">
      <c r="A394" t="s">
        <v>14</v>
      </c>
      <c r="B394" t="s">
        <v>116</v>
      </c>
      <c r="C394" t="s">
        <v>119</v>
      </c>
      <c r="D394" s="1" t="s">
        <v>226</v>
      </c>
      <c r="E394" t="s">
        <v>47</v>
      </c>
      <c r="F394" t="s">
        <v>124</v>
      </c>
      <c r="G394" t="s">
        <v>255</v>
      </c>
      <c r="H394" t="s">
        <v>268</v>
      </c>
      <c r="I394" t="str">
        <f>RIGHT(HvDOutputData[[#This Row],[OPLocCode]],1)</f>
        <v>1</v>
      </c>
      <c r="J394" t="s">
        <v>372</v>
      </c>
    </row>
    <row r="395" spans="1:10" x14ac:dyDescent="0.45">
      <c r="A395" t="s">
        <v>14</v>
      </c>
      <c r="B395" t="s">
        <v>116</v>
      </c>
      <c r="C395" t="s">
        <v>119</v>
      </c>
      <c r="D395" s="1" t="s">
        <v>226</v>
      </c>
      <c r="E395" t="s">
        <v>47</v>
      </c>
      <c r="F395" t="s">
        <v>124</v>
      </c>
      <c r="G395" t="s">
        <v>255</v>
      </c>
      <c r="H395" t="s">
        <v>269</v>
      </c>
      <c r="I395" t="str">
        <f>RIGHT(HvDOutputData[[#This Row],[OPLocCode]],1)</f>
        <v>2</v>
      </c>
      <c r="J395" t="s">
        <v>373</v>
      </c>
    </row>
    <row r="396" spans="1:10" x14ac:dyDescent="0.45">
      <c r="A396" t="s">
        <v>14</v>
      </c>
      <c r="B396" t="s">
        <v>116</v>
      </c>
      <c r="C396" t="s">
        <v>119</v>
      </c>
      <c r="D396" s="1" t="s">
        <v>226</v>
      </c>
      <c r="E396" t="s">
        <v>47</v>
      </c>
      <c r="F396" t="s">
        <v>124</v>
      </c>
      <c r="G396" t="s">
        <v>255</v>
      </c>
      <c r="H396" t="s">
        <v>271</v>
      </c>
      <c r="I396" t="str">
        <f>RIGHT(HvDOutputData[[#This Row],[OPLocCode]],1)</f>
        <v>4</v>
      </c>
      <c r="J396" t="s">
        <v>375</v>
      </c>
    </row>
    <row r="397" spans="1:10" x14ac:dyDescent="0.45">
      <c r="A397" t="s">
        <v>14</v>
      </c>
      <c r="B397" t="s">
        <v>116</v>
      </c>
      <c r="C397" t="s">
        <v>119</v>
      </c>
      <c r="D397" s="1" t="s">
        <v>226</v>
      </c>
      <c r="E397" t="s">
        <v>47</v>
      </c>
      <c r="F397" t="s">
        <v>124</v>
      </c>
      <c r="G397" t="s">
        <v>255</v>
      </c>
      <c r="H397" t="s">
        <v>272</v>
      </c>
      <c r="I397" t="str">
        <f>RIGHT(HvDOutputData[[#This Row],[OPLocCode]],1)</f>
        <v>5</v>
      </c>
      <c r="J397" t="s">
        <v>376</v>
      </c>
    </row>
    <row r="398" spans="1:10" x14ac:dyDescent="0.45">
      <c r="A398" t="s">
        <v>14</v>
      </c>
      <c r="B398" t="s">
        <v>116</v>
      </c>
      <c r="C398" t="s">
        <v>119</v>
      </c>
      <c r="D398" s="1" t="s">
        <v>226</v>
      </c>
      <c r="E398" t="s">
        <v>47</v>
      </c>
      <c r="F398" t="s">
        <v>124</v>
      </c>
      <c r="G398" t="s">
        <v>255</v>
      </c>
      <c r="H398" t="s">
        <v>274</v>
      </c>
      <c r="I398" t="str">
        <f>RIGHT(HvDOutputData[[#This Row],[OPLocCode]],1)</f>
        <v>1</v>
      </c>
      <c r="J398" t="s">
        <v>378</v>
      </c>
    </row>
    <row r="399" spans="1:10" x14ac:dyDescent="0.45">
      <c r="A399" t="s">
        <v>14</v>
      </c>
      <c r="B399" t="s">
        <v>116</v>
      </c>
      <c r="C399" t="s">
        <v>119</v>
      </c>
      <c r="D399" s="1" t="s">
        <v>226</v>
      </c>
      <c r="E399" t="s">
        <v>47</v>
      </c>
      <c r="F399" t="s">
        <v>124</v>
      </c>
      <c r="G399" t="s">
        <v>255</v>
      </c>
      <c r="H399" t="s">
        <v>275</v>
      </c>
      <c r="I399" t="str">
        <f>RIGHT(HvDOutputData[[#This Row],[OPLocCode]],1)</f>
        <v>2</v>
      </c>
      <c r="J399" t="s">
        <v>379</v>
      </c>
    </row>
    <row r="400" spans="1:10" x14ac:dyDescent="0.45">
      <c r="A400" t="s">
        <v>14</v>
      </c>
      <c r="B400" t="s">
        <v>116</v>
      </c>
      <c r="C400" t="s">
        <v>119</v>
      </c>
      <c r="D400" s="1" t="s">
        <v>226</v>
      </c>
      <c r="E400" t="s">
        <v>47</v>
      </c>
      <c r="F400" t="s">
        <v>124</v>
      </c>
      <c r="G400" t="s">
        <v>255</v>
      </c>
      <c r="H400" t="s">
        <v>277</v>
      </c>
      <c r="I400" t="str">
        <f>RIGHT(HvDOutputData[[#This Row],[OPLocCode]],1)</f>
        <v>4</v>
      </c>
      <c r="J400" t="s">
        <v>381</v>
      </c>
    </row>
    <row r="401" spans="1:10" x14ac:dyDescent="0.45">
      <c r="A401" t="s">
        <v>14</v>
      </c>
      <c r="B401" t="s">
        <v>116</v>
      </c>
      <c r="C401" t="s">
        <v>119</v>
      </c>
      <c r="D401" s="1" t="s">
        <v>226</v>
      </c>
      <c r="E401" t="s">
        <v>47</v>
      </c>
      <c r="F401" t="s">
        <v>124</v>
      </c>
      <c r="G401" t="s">
        <v>255</v>
      </c>
      <c r="H401" t="s">
        <v>278</v>
      </c>
      <c r="I401" t="str">
        <f>RIGHT(HvDOutputData[[#This Row],[OPLocCode]],1)</f>
        <v>5</v>
      </c>
      <c r="J401" t="s">
        <v>382</v>
      </c>
    </row>
    <row r="402" spans="1:10" x14ac:dyDescent="0.45">
      <c r="A402" t="s">
        <v>14</v>
      </c>
      <c r="B402" t="s">
        <v>116</v>
      </c>
      <c r="C402" t="s">
        <v>119</v>
      </c>
      <c r="D402" s="1" t="s">
        <v>226</v>
      </c>
      <c r="E402" t="s">
        <v>47</v>
      </c>
      <c r="F402" t="s">
        <v>124</v>
      </c>
      <c r="G402" t="s">
        <v>255</v>
      </c>
      <c r="H402" t="s">
        <v>280</v>
      </c>
      <c r="I402" t="str">
        <f>RIGHT(HvDOutputData[[#This Row],[OPLocCode]],1)</f>
        <v>1</v>
      </c>
      <c r="J402" t="s">
        <v>384</v>
      </c>
    </row>
    <row r="403" spans="1:10" x14ac:dyDescent="0.45">
      <c r="A403" t="s">
        <v>14</v>
      </c>
      <c r="B403" t="s">
        <v>116</v>
      </c>
      <c r="C403" t="s">
        <v>119</v>
      </c>
      <c r="D403" s="1" t="s">
        <v>226</v>
      </c>
      <c r="E403" t="s">
        <v>47</v>
      </c>
      <c r="F403" t="s">
        <v>124</v>
      </c>
      <c r="G403" t="s">
        <v>255</v>
      </c>
      <c r="H403" t="s">
        <v>281</v>
      </c>
      <c r="I403" t="str">
        <f>RIGHT(HvDOutputData[[#This Row],[OPLocCode]],1)</f>
        <v>2</v>
      </c>
      <c r="J403" t="s">
        <v>385</v>
      </c>
    </row>
    <row r="404" spans="1:10" x14ac:dyDescent="0.45">
      <c r="A404" t="s">
        <v>14</v>
      </c>
      <c r="B404" t="s">
        <v>116</v>
      </c>
      <c r="C404" t="s">
        <v>119</v>
      </c>
      <c r="D404" s="1" t="s">
        <v>226</v>
      </c>
      <c r="E404" t="s">
        <v>47</v>
      </c>
      <c r="F404" t="s">
        <v>124</v>
      </c>
      <c r="G404" t="s">
        <v>255</v>
      </c>
      <c r="H404" t="s">
        <v>283</v>
      </c>
      <c r="I404" t="str">
        <f>RIGHT(HvDOutputData[[#This Row],[OPLocCode]],1)</f>
        <v>4</v>
      </c>
      <c r="J404" t="s">
        <v>387</v>
      </c>
    </row>
    <row r="405" spans="1:10" x14ac:dyDescent="0.45">
      <c r="A405" t="s">
        <v>14</v>
      </c>
      <c r="B405" t="s">
        <v>116</v>
      </c>
      <c r="C405" t="s">
        <v>119</v>
      </c>
      <c r="D405" s="1" t="s">
        <v>226</v>
      </c>
      <c r="E405" t="s">
        <v>47</v>
      </c>
      <c r="F405" t="s">
        <v>124</v>
      </c>
      <c r="G405" t="s">
        <v>255</v>
      </c>
      <c r="H405" t="s">
        <v>284</v>
      </c>
      <c r="I405" t="str">
        <f>RIGHT(HvDOutputData[[#This Row],[OPLocCode]],1)</f>
        <v>5</v>
      </c>
      <c r="J405" t="s">
        <v>388</v>
      </c>
    </row>
    <row r="406" spans="1:10" x14ac:dyDescent="0.45">
      <c r="A406" t="s">
        <v>14</v>
      </c>
      <c r="B406" t="s">
        <v>116</v>
      </c>
      <c r="C406" t="s">
        <v>119</v>
      </c>
      <c r="D406" s="1" t="s">
        <v>226</v>
      </c>
      <c r="E406" t="s">
        <v>47</v>
      </c>
      <c r="F406" t="s">
        <v>124</v>
      </c>
      <c r="G406" t="s">
        <v>255</v>
      </c>
      <c r="H406" t="s">
        <v>29</v>
      </c>
      <c r="I406" t="str">
        <f>RIGHT(HvDOutputData[[#This Row],[OPLocCode]],1)</f>
        <v>1</v>
      </c>
      <c r="J406" t="s">
        <v>390</v>
      </c>
    </row>
    <row r="407" spans="1:10" x14ac:dyDescent="0.45">
      <c r="A407" t="s">
        <v>14</v>
      </c>
      <c r="B407" t="s">
        <v>116</v>
      </c>
      <c r="C407" t="s">
        <v>119</v>
      </c>
      <c r="D407" s="1" t="s">
        <v>226</v>
      </c>
      <c r="E407" t="s">
        <v>47</v>
      </c>
      <c r="F407" t="s">
        <v>124</v>
      </c>
      <c r="G407" t="s">
        <v>255</v>
      </c>
      <c r="H407" t="s">
        <v>137</v>
      </c>
      <c r="I407" t="str">
        <f>RIGHT(HvDOutputData[[#This Row],[OPLocCode]],1)</f>
        <v>2</v>
      </c>
      <c r="J407" t="s">
        <v>391</v>
      </c>
    </row>
    <row r="408" spans="1:10" x14ac:dyDescent="0.45">
      <c r="A408" t="s">
        <v>14</v>
      </c>
      <c r="B408" t="s">
        <v>116</v>
      </c>
      <c r="C408" t="s">
        <v>119</v>
      </c>
      <c r="D408" s="1" t="s">
        <v>226</v>
      </c>
      <c r="E408" t="s">
        <v>47</v>
      </c>
      <c r="F408" t="s">
        <v>124</v>
      </c>
      <c r="G408" t="s">
        <v>255</v>
      </c>
      <c r="H408" t="s">
        <v>287</v>
      </c>
      <c r="I408" t="str">
        <f>RIGHT(HvDOutputData[[#This Row],[OPLocCode]],1)</f>
        <v>4</v>
      </c>
      <c r="J408" t="s">
        <v>393</v>
      </c>
    </row>
    <row r="409" spans="1:10" x14ac:dyDescent="0.45">
      <c r="A409" t="s">
        <v>14</v>
      </c>
      <c r="B409" t="s">
        <v>116</v>
      </c>
      <c r="C409" t="s">
        <v>119</v>
      </c>
      <c r="D409" s="1" t="s">
        <v>226</v>
      </c>
      <c r="E409" t="s">
        <v>47</v>
      </c>
      <c r="F409" t="s">
        <v>124</v>
      </c>
      <c r="G409" t="s">
        <v>255</v>
      </c>
      <c r="H409" t="s">
        <v>288</v>
      </c>
      <c r="I409" t="str">
        <f>RIGHT(HvDOutputData[[#This Row],[OPLocCode]],1)</f>
        <v>5</v>
      </c>
      <c r="J409" t="s">
        <v>394</v>
      </c>
    </row>
    <row r="410" spans="1:10" x14ac:dyDescent="0.45">
      <c r="A410" t="s">
        <v>14</v>
      </c>
      <c r="B410" t="s">
        <v>117</v>
      </c>
      <c r="C410" t="s">
        <v>120</v>
      </c>
      <c r="D410" s="1" t="s">
        <v>226</v>
      </c>
      <c r="E410" t="s">
        <v>47</v>
      </c>
      <c r="F410" t="s">
        <v>124</v>
      </c>
      <c r="G410" t="s">
        <v>255</v>
      </c>
      <c r="H410" t="s">
        <v>262</v>
      </c>
      <c r="I410" t="str">
        <f>RIGHT(HvDOutputData[[#This Row],[OPLocCode]],1)</f>
        <v>1</v>
      </c>
      <c r="J410" t="s">
        <v>362</v>
      </c>
    </row>
    <row r="411" spans="1:10" x14ac:dyDescent="0.45">
      <c r="A411" t="s">
        <v>14</v>
      </c>
      <c r="B411" t="s">
        <v>117</v>
      </c>
      <c r="C411" t="s">
        <v>120</v>
      </c>
      <c r="D411" s="1" t="s">
        <v>226</v>
      </c>
      <c r="E411" t="s">
        <v>47</v>
      </c>
      <c r="F411" t="s">
        <v>124</v>
      </c>
      <c r="G411" t="s">
        <v>255</v>
      </c>
      <c r="H411" t="s">
        <v>263</v>
      </c>
      <c r="I411" t="str">
        <f>RIGHT(HvDOutputData[[#This Row],[OPLocCode]],1)</f>
        <v>2</v>
      </c>
      <c r="J411" t="s">
        <v>363</v>
      </c>
    </row>
    <row r="412" spans="1:10" x14ac:dyDescent="0.45">
      <c r="A412" t="s">
        <v>14</v>
      </c>
      <c r="B412" t="s">
        <v>117</v>
      </c>
      <c r="C412" t="s">
        <v>120</v>
      </c>
      <c r="D412" s="1" t="s">
        <v>226</v>
      </c>
      <c r="E412" t="s">
        <v>47</v>
      </c>
      <c r="F412" t="s">
        <v>124</v>
      </c>
      <c r="G412" t="s">
        <v>255</v>
      </c>
      <c r="H412" t="s">
        <v>265</v>
      </c>
      <c r="I412" t="str">
        <f>RIGHT(HvDOutputData[[#This Row],[OPLocCode]],1)</f>
        <v>4</v>
      </c>
      <c r="J412" t="s">
        <v>468</v>
      </c>
    </row>
    <row r="413" spans="1:10" x14ac:dyDescent="0.45">
      <c r="A413" t="s">
        <v>14</v>
      </c>
      <c r="B413" t="s">
        <v>117</v>
      </c>
      <c r="C413" t="s">
        <v>120</v>
      </c>
      <c r="D413" s="1" t="s">
        <v>226</v>
      </c>
      <c r="E413" t="s">
        <v>47</v>
      </c>
      <c r="F413" t="s">
        <v>124</v>
      </c>
      <c r="G413" t="s">
        <v>255</v>
      </c>
      <c r="H413" t="s">
        <v>266</v>
      </c>
      <c r="I413" t="str">
        <f>RIGHT(HvDOutputData[[#This Row],[OPLocCode]],1)</f>
        <v>5</v>
      </c>
      <c r="J413" t="s">
        <v>365</v>
      </c>
    </row>
    <row r="414" spans="1:10" x14ac:dyDescent="0.45">
      <c r="A414" t="s">
        <v>14</v>
      </c>
      <c r="B414" t="s">
        <v>117</v>
      </c>
      <c r="C414" t="s">
        <v>120</v>
      </c>
      <c r="D414" s="1" t="s">
        <v>226</v>
      </c>
      <c r="E414" t="s">
        <v>47</v>
      </c>
      <c r="F414" t="s">
        <v>124</v>
      </c>
      <c r="G414" t="s">
        <v>255</v>
      </c>
      <c r="H414" t="s">
        <v>256</v>
      </c>
      <c r="I414" t="str">
        <f>RIGHT(HvDOutputData[[#This Row],[OPLocCode]],1)</f>
        <v>1</v>
      </c>
      <c r="J414" t="s">
        <v>367</v>
      </c>
    </row>
    <row r="415" spans="1:10" x14ac:dyDescent="0.45">
      <c r="A415" t="s">
        <v>14</v>
      </c>
      <c r="B415" t="s">
        <v>117</v>
      </c>
      <c r="C415" t="s">
        <v>120</v>
      </c>
      <c r="D415" s="1" t="s">
        <v>226</v>
      </c>
      <c r="E415" t="s">
        <v>47</v>
      </c>
      <c r="F415" t="s">
        <v>124</v>
      </c>
      <c r="G415" t="s">
        <v>255</v>
      </c>
      <c r="H415" t="s">
        <v>257</v>
      </c>
      <c r="I415" t="str">
        <f>RIGHT(HvDOutputData[[#This Row],[OPLocCode]],1)</f>
        <v>2</v>
      </c>
      <c r="J415" t="s">
        <v>368</v>
      </c>
    </row>
    <row r="416" spans="1:10" x14ac:dyDescent="0.45">
      <c r="A416" t="s">
        <v>14</v>
      </c>
      <c r="B416" t="s">
        <v>117</v>
      </c>
      <c r="C416" t="s">
        <v>120</v>
      </c>
      <c r="D416" s="1" t="s">
        <v>226</v>
      </c>
      <c r="E416" t="s">
        <v>47</v>
      </c>
      <c r="F416" t="s">
        <v>124</v>
      </c>
      <c r="G416" t="s">
        <v>255</v>
      </c>
      <c r="H416" t="s">
        <v>259</v>
      </c>
      <c r="I416" t="str">
        <f>RIGHT(HvDOutputData[[#This Row],[OPLocCode]],1)</f>
        <v>4</v>
      </c>
      <c r="J416" t="s">
        <v>469</v>
      </c>
    </row>
    <row r="417" spans="1:10" x14ac:dyDescent="0.45">
      <c r="A417" t="s">
        <v>14</v>
      </c>
      <c r="B417" t="s">
        <v>117</v>
      </c>
      <c r="C417" t="s">
        <v>120</v>
      </c>
      <c r="D417" s="1" t="s">
        <v>226</v>
      </c>
      <c r="E417" t="s">
        <v>47</v>
      </c>
      <c r="F417" t="s">
        <v>124</v>
      </c>
      <c r="G417" t="s">
        <v>255</v>
      </c>
      <c r="H417" t="s">
        <v>260</v>
      </c>
      <c r="I417" t="str">
        <f>RIGHT(HvDOutputData[[#This Row],[OPLocCode]],1)</f>
        <v>5</v>
      </c>
      <c r="J417" t="s">
        <v>370</v>
      </c>
    </row>
    <row r="418" spans="1:10" x14ac:dyDescent="0.45">
      <c r="A418" t="s">
        <v>14</v>
      </c>
      <c r="B418" t="s">
        <v>117</v>
      </c>
      <c r="C418" t="s">
        <v>120</v>
      </c>
      <c r="D418" s="1" t="s">
        <v>226</v>
      </c>
      <c r="E418" t="s">
        <v>47</v>
      </c>
      <c r="F418" t="s">
        <v>124</v>
      </c>
      <c r="G418" t="s">
        <v>255</v>
      </c>
      <c r="H418" t="s">
        <v>268</v>
      </c>
      <c r="I418" t="str">
        <f>RIGHT(HvDOutputData[[#This Row],[OPLocCode]],1)</f>
        <v>1</v>
      </c>
      <c r="J418" t="s">
        <v>372</v>
      </c>
    </row>
    <row r="419" spans="1:10" x14ac:dyDescent="0.45">
      <c r="A419" t="s">
        <v>14</v>
      </c>
      <c r="B419" t="s">
        <v>117</v>
      </c>
      <c r="C419" t="s">
        <v>120</v>
      </c>
      <c r="D419" s="1" t="s">
        <v>226</v>
      </c>
      <c r="E419" t="s">
        <v>47</v>
      </c>
      <c r="F419" t="s">
        <v>124</v>
      </c>
      <c r="G419" t="s">
        <v>255</v>
      </c>
      <c r="H419" t="s">
        <v>269</v>
      </c>
      <c r="I419" t="str">
        <f>RIGHT(HvDOutputData[[#This Row],[OPLocCode]],1)</f>
        <v>2</v>
      </c>
      <c r="J419" t="s">
        <v>373</v>
      </c>
    </row>
    <row r="420" spans="1:10" x14ac:dyDescent="0.45">
      <c r="A420" t="s">
        <v>14</v>
      </c>
      <c r="B420" t="s">
        <v>117</v>
      </c>
      <c r="C420" t="s">
        <v>120</v>
      </c>
      <c r="D420" s="1" t="s">
        <v>226</v>
      </c>
      <c r="E420" t="s">
        <v>47</v>
      </c>
      <c r="F420" t="s">
        <v>124</v>
      </c>
      <c r="G420" t="s">
        <v>255</v>
      </c>
      <c r="H420" t="s">
        <v>271</v>
      </c>
      <c r="I420" t="str">
        <f>RIGHT(HvDOutputData[[#This Row],[OPLocCode]],1)</f>
        <v>4</v>
      </c>
      <c r="J420" t="s">
        <v>375</v>
      </c>
    </row>
    <row r="421" spans="1:10" x14ac:dyDescent="0.45">
      <c r="A421" t="s">
        <v>14</v>
      </c>
      <c r="B421" t="s">
        <v>117</v>
      </c>
      <c r="C421" t="s">
        <v>120</v>
      </c>
      <c r="D421" s="1" t="s">
        <v>226</v>
      </c>
      <c r="E421" t="s">
        <v>47</v>
      </c>
      <c r="F421" t="s">
        <v>124</v>
      </c>
      <c r="G421" t="s">
        <v>255</v>
      </c>
      <c r="H421" t="s">
        <v>272</v>
      </c>
      <c r="I421" t="str">
        <f>RIGHT(HvDOutputData[[#This Row],[OPLocCode]],1)</f>
        <v>5</v>
      </c>
      <c r="J421" t="s">
        <v>376</v>
      </c>
    </row>
    <row r="422" spans="1:10" x14ac:dyDescent="0.45">
      <c r="A422" t="s">
        <v>14</v>
      </c>
      <c r="B422" t="s">
        <v>117</v>
      </c>
      <c r="C422" t="s">
        <v>120</v>
      </c>
      <c r="D422" s="1" t="s">
        <v>226</v>
      </c>
      <c r="E422" t="s">
        <v>47</v>
      </c>
      <c r="F422" t="s">
        <v>124</v>
      </c>
      <c r="G422" t="s">
        <v>255</v>
      </c>
      <c r="H422" t="s">
        <v>274</v>
      </c>
      <c r="I422" t="str">
        <f>RIGHT(HvDOutputData[[#This Row],[OPLocCode]],1)</f>
        <v>1</v>
      </c>
      <c r="J422" t="s">
        <v>378</v>
      </c>
    </row>
    <row r="423" spans="1:10" x14ac:dyDescent="0.45">
      <c r="A423" t="s">
        <v>14</v>
      </c>
      <c r="B423" t="s">
        <v>117</v>
      </c>
      <c r="C423" t="s">
        <v>120</v>
      </c>
      <c r="D423" s="1" t="s">
        <v>226</v>
      </c>
      <c r="E423" t="s">
        <v>47</v>
      </c>
      <c r="F423" t="s">
        <v>124</v>
      </c>
      <c r="G423" t="s">
        <v>255</v>
      </c>
      <c r="H423" t="s">
        <v>275</v>
      </c>
      <c r="I423" t="str">
        <f>RIGHT(HvDOutputData[[#This Row],[OPLocCode]],1)</f>
        <v>2</v>
      </c>
      <c r="J423" t="s">
        <v>379</v>
      </c>
    </row>
    <row r="424" spans="1:10" x14ac:dyDescent="0.45">
      <c r="A424" t="s">
        <v>14</v>
      </c>
      <c r="B424" t="s">
        <v>117</v>
      </c>
      <c r="C424" t="s">
        <v>120</v>
      </c>
      <c r="D424" s="1" t="s">
        <v>226</v>
      </c>
      <c r="E424" t="s">
        <v>47</v>
      </c>
      <c r="F424" t="s">
        <v>124</v>
      </c>
      <c r="G424" t="s">
        <v>255</v>
      </c>
      <c r="H424" t="s">
        <v>277</v>
      </c>
      <c r="I424" t="str">
        <f>RIGHT(HvDOutputData[[#This Row],[OPLocCode]],1)</f>
        <v>4</v>
      </c>
      <c r="J424" t="s">
        <v>381</v>
      </c>
    </row>
    <row r="425" spans="1:10" x14ac:dyDescent="0.45">
      <c r="A425" t="s">
        <v>14</v>
      </c>
      <c r="B425" t="s">
        <v>117</v>
      </c>
      <c r="C425" t="s">
        <v>120</v>
      </c>
      <c r="D425" s="1" t="s">
        <v>226</v>
      </c>
      <c r="E425" t="s">
        <v>47</v>
      </c>
      <c r="F425" t="s">
        <v>124</v>
      </c>
      <c r="G425" t="s">
        <v>255</v>
      </c>
      <c r="H425" t="s">
        <v>278</v>
      </c>
      <c r="I425" t="str">
        <f>RIGHT(HvDOutputData[[#This Row],[OPLocCode]],1)</f>
        <v>5</v>
      </c>
      <c r="J425" t="s">
        <v>382</v>
      </c>
    </row>
    <row r="426" spans="1:10" x14ac:dyDescent="0.45">
      <c r="A426" t="s">
        <v>14</v>
      </c>
      <c r="B426" t="s">
        <v>117</v>
      </c>
      <c r="C426" t="s">
        <v>120</v>
      </c>
      <c r="D426" s="1" t="s">
        <v>226</v>
      </c>
      <c r="E426" t="s">
        <v>47</v>
      </c>
      <c r="F426" t="s">
        <v>124</v>
      </c>
      <c r="G426" t="s">
        <v>255</v>
      </c>
      <c r="H426" t="s">
        <v>280</v>
      </c>
      <c r="I426" t="str">
        <f>RIGHT(HvDOutputData[[#This Row],[OPLocCode]],1)</f>
        <v>1</v>
      </c>
      <c r="J426" t="s">
        <v>384</v>
      </c>
    </row>
    <row r="427" spans="1:10" x14ac:dyDescent="0.45">
      <c r="A427" t="s">
        <v>14</v>
      </c>
      <c r="B427" t="s">
        <v>117</v>
      </c>
      <c r="C427" t="s">
        <v>120</v>
      </c>
      <c r="D427" s="1" t="s">
        <v>226</v>
      </c>
      <c r="E427" t="s">
        <v>47</v>
      </c>
      <c r="F427" t="s">
        <v>124</v>
      </c>
      <c r="G427" t="s">
        <v>255</v>
      </c>
      <c r="H427" t="s">
        <v>281</v>
      </c>
      <c r="I427" t="str">
        <f>RIGHT(HvDOutputData[[#This Row],[OPLocCode]],1)</f>
        <v>2</v>
      </c>
      <c r="J427" t="s">
        <v>385</v>
      </c>
    </row>
    <row r="428" spans="1:10" x14ac:dyDescent="0.45">
      <c r="A428" t="s">
        <v>14</v>
      </c>
      <c r="B428" t="s">
        <v>117</v>
      </c>
      <c r="C428" t="s">
        <v>120</v>
      </c>
      <c r="D428" s="1" t="s">
        <v>226</v>
      </c>
      <c r="E428" t="s">
        <v>47</v>
      </c>
      <c r="F428" t="s">
        <v>124</v>
      </c>
      <c r="G428" t="s">
        <v>255</v>
      </c>
      <c r="H428" t="s">
        <v>283</v>
      </c>
      <c r="I428" t="str">
        <f>RIGHT(HvDOutputData[[#This Row],[OPLocCode]],1)</f>
        <v>4</v>
      </c>
      <c r="J428" t="s">
        <v>387</v>
      </c>
    </row>
    <row r="429" spans="1:10" x14ac:dyDescent="0.45">
      <c r="A429" t="s">
        <v>14</v>
      </c>
      <c r="B429" t="s">
        <v>117</v>
      </c>
      <c r="C429" t="s">
        <v>120</v>
      </c>
      <c r="D429" s="1" t="s">
        <v>226</v>
      </c>
      <c r="E429" t="s">
        <v>47</v>
      </c>
      <c r="F429" t="s">
        <v>124</v>
      </c>
      <c r="G429" t="s">
        <v>255</v>
      </c>
      <c r="H429" t="s">
        <v>284</v>
      </c>
      <c r="I429" t="str">
        <f>RIGHT(HvDOutputData[[#This Row],[OPLocCode]],1)</f>
        <v>5</v>
      </c>
      <c r="J429" t="s">
        <v>388</v>
      </c>
    </row>
    <row r="430" spans="1:10" x14ac:dyDescent="0.45">
      <c r="A430" t="s">
        <v>14</v>
      </c>
      <c r="B430" t="s">
        <v>117</v>
      </c>
      <c r="C430" t="s">
        <v>120</v>
      </c>
      <c r="D430" s="1" t="s">
        <v>226</v>
      </c>
      <c r="E430" t="s">
        <v>47</v>
      </c>
      <c r="F430" t="s">
        <v>124</v>
      </c>
      <c r="G430" t="s">
        <v>255</v>
      </c>
      <c r="H430" t="s">
        <v>29</v>
      </c>
      <c r="I430" t="str">
        <f>RIGHT(HvDOutputData[[#This Row],[OPLocCode]],1)</f>
        <v>1</v>
      </c>
      <c r="J430" t="s">
        <v>390</v>
      </c>
    </row>
    <row r="431" spans="1:10" x14ac:dyDescent="0.45">
      <c r="A431" t="s">
        <v>14</v>
      </c>
      <c r="B431" t="s">
        <v>117</v>
      </c>
      <c r="C431" t="s">
        <v>120</v>
      </c>
      <c r="D431" s="1" t="s">
        <v>226</v>
      </c>
      <c r="E431" t="s">
        <v>47</v>
      </c>
      <c r="F431" t="s">
        <v>124</v>
      </c>
      <c r="G431" t="s">
        <v>255</v>
      </c>
      <c r="H431" t="s">
        <v>137</v>
      </c>
      <c r="I431" t="str">
        <f>RIGHT(HvDOutputData[[#This Row],[OPLocCode]],1)</f>
        <v>2</v>
      </c>
      <c r="J431" t="s">
        <v>391</v>
      </c>
    </row>
    <row r="432" spans="1:10" x14ac:dyDescent="0.45">
      <c r="A432" t="s">
        <v>14</v>
      </c>
      <c r="B432" t="s">
        <v>117</v>
      </c>
      <c r="C432" t="s">
        <v>120</v>
      </c>
      <c r="D432" s="1" t="s">
        <v>226</v>
      </c>
      <c r="E432" t="s">
        <v>47</v>
      </c>
      <c r="F432" t="s">
        <v>124</v>
      </c>
      <c r="G432" t="s">
        <v>255</v>
      </c>
      <c r="H432" t="s">
        <v>287</v>
      </c>
      <c r="I432" t="str">
        <f>RIGHT(HvDOutputData[[#This Row],[OPLocCode]],1)</f>
        <v>4</v>
      </c>
      <c r="J432" t="s">
        <v>393</v>
      </c>
    </row>
    <row r="433" spans="1:10" x14ac:dyDescent="0.45">
      <c r="A433" t="s">
        <v>14</v>
      </c>
      <c r="B433" t="s">
        <v>117</v>
      </c>
      <c r="C433" t="s">
        <v>120</v>
      </c>
      <c r="D433" s="1" t="s">
        <v>226</v>
      </c>
      <c r="E433" t="s">
        <v>47</v>
      </c>
      <c r="F433" t="s">
        <v>124</v>
      </c>
      <c r="G433" t="s">
        <v>255</v>
      </c>
      <c r="H433" t="s">
        <v>288</v>
      </c>
      <c r="I433" t="str">
        <f>RIGHT(HvDOutputData[[#This Row],[OPLocCode]],1)</f>
        <v>5</v>
      </c>
      <c r="J433" t="s">
        <v>394</v>
      </c>
    </row>
    <row r="434" spans="1:10" x14ac:dyDescent="0.45">
      <c r="A434" t="s">
        <v>14</v>
      </c>
      <c r="B434" t="s">
        <v>118</v>
      </c>
      <c r="C434" t="s">
        <v>121</v>
      </c>
      <c r="D434" s="1" t="s">
        <v>226</v>
      </c>
      <c r="E434" t="s">
        <v>47</v>
      </c>
      <c r="F434" t="s">
        <v>124</v>
      </c>
      <c r="G434" t="s">
        <v>255</v>
      </c>
      <c r="H434" t="s">
        <v>299</v>
      </c>
      <c r="I434" t="str">
        <f>RIGHT(HvDOutputData[[#This Row],[OPLocCode]],1)</f>
        <v>A</v>
      </c>
      <c r="J434" t="s">
        <v>470</v>
      </c>
    </row>
    <row r="435" spans="1:10" x14ac:dyDescent="0.45">
      <c r="A435" t="s">
        <v>14</v>
      </c>
      <c r="B435" t="s">
        <v>118</v>
      </c>
      <c r="C435" t="s">
        <v>121</v>
      </c>
      <c r="D435" s="1" t="s">
        <v>226</v>
      </c>
      <c r="E435" t="s">
        <v>47</v>
      </c>
      <c r="F435" t="s">
        <v>124</v>
      </c>
      <c r="G435" t="s">
        <v>255</v>
      </c>
      <c r="H435" t="s">
        <v>300</v>
      </c>
      <c r="I435" t="str">
        <f>RIGHT(HvDOutputData[[#This Row],[OPLocCode]],1)</f>
        <v>B</v>
      </c>
      <c r="J435" t="s">
        <v>471</v>
      </c>
    </row>
    <row r="436" spans="1:10" x14ac:dyDescent="0.45">
      <c r="A436" t="s">
        <v>14</v>
      </c>
      <c r="B436" t="s">
        <v>118</v>
      </c>
      <c r="C436" t="s">
        <v>121</v>
      </c>
      <c r="D436" s="1" t="s">
        <v>226</v>
      </c>
      <c r="E436" t="s">
        <v>47</v>
      </c>
      <c r="F436" t="s">
        <v>124</v>
      </c>
      <c r="G436" t="s">
        <v>255</v>
      </c>
      <c r="H436" t="s">
        <v>290</v>
      </c>
      <c r="I436" t="str">
        <f>RIGHT(HvDOutputData[[#This Row],[OPLocCode]],1)</f>
        <v>A</v>
      </c>
      <c r="J436" t="s">
        <v>472</v>
      </c>
    </row>
    <row r="437" spans="1:10" x14ac:dyDescent="0.45">
      <c r="A437" t="s">
        <v>14</v>
      </c>
      <c r="B437" t="s">
        <v>118</v>
      </c>
      <c r="C437" t="s">
        <v>121</v>
      </c>
      <c r="D437" s="1" t="s">
        <v>226</v>
      </c>
      <c r="E437" t="s">
        <v>47</v>
      </c>
      <c r="F437" t="s">
        <v>124</v>
      </c>
      <c r="G437" t="s">
        <v>255</v>
      </c>
      <c r="H437" t="s">
        <v>291</v>
      </c>
      <c r="I437" t="str">
        <f>RIGHT(HvDOutputData[[#This Row],[OPLocCode]],1)</f>
        <v>B</v>
      </c>
      <c r="J437" t="s">
        <v>473</v>
      </c>
    </row>
    <row r="438" spans="1:10" x14ac:dyDescent="0.45">
      <c r="A438" t="s">
        <v>14</v>
      </c>
      <c r="B438" t="s">
        <v>118</v>
      </c>
      <c r="C438" t="s">
        <v>121</v>
      </c>
      <c r="D438" s="1" t="s">
        <v>226</v>
      </c>
      <c r="E438" t="s">
        <v>47</v>
      </c>
      <c r="F438" t="s">
        <v>124</v>
      </c>
      <c r="G438" t="s">
        <v>255</v>
      </c>
      <c r="H438" t="s">
        <v>293</v>
      </c>
      <c r="I438" t="str">
        <f>RIGHT(HvDOutputData[[#This Row],[OPLocCode]],1)</f>
        <v>A</v>
      </c>
      <c r="J438" t="s">
        <v>474</v>
      </c>
    </row>
    <row r="439" spans="1:10" x14ac:dyDescent="0.45">
      <c r="A439" t="s">
        <v>14</v>
      </c>
      <c r="B439" t="s">
        <v>118</v>
      </c>
      <c r="C439" t="s">
        <v>121</v>
      </c>
      <c r="D439" s="1" t="s">
        <v>226</v>
      </c>
      <c r="E439" t="s">
        <v>47</v>
      </c>
      <c r="F439" t="s">
        <v>124</v>
      </c>
      <c r="G439" t="s">
        <v>255</v>
      </c>
      <c r="H439" t="s">
        <v>294</v>
      </c>
      <c r="I439" t="str">
        <f>RIGHT(HvDOutputData[[#This Row],[OPLocCode]],1)</f>
        <v>B</v>
      </c>
      <c r="J439" t="s">
        <v>475</v>
      </c>
    </row>
    <row r="440" spans="1:10" x14ac:dyDescent="0.45">
      <c r="A440" t="s">
        <v>14</v>
      </c>
      <c r="B440" t="s">
        <v>118</v>
      </c>
      <c r="C440" t="s">
        <v>121</v>
      </c>
      <c r="D440" s="1" t="s">
        <v>226</v>
      </c>
      <c r="E440" t="s">
        <v>47</v>
      </c>
      <c r="F440" t="s">
        <v>124</v>
      </c>
      <c r="G440" t="s">
        <v>255</v>
      </c>
      <c r="H440" t="s">
        <v>296</v>
      </c>
      <c r="I440" t="str">
        <f>RIGHT(HvDOutputData[[#This Row],[OPLocCode]],1)</f>
        <v>A</v>
      </c>
      <c r="J440" t="s">
        <v>476</v>
      </c>
    </row>
    <row r="441" spans="1:10" x14ac:dyDescent="0.45">
      <c r="A441" t="s">
        <v>14</v>
      </c>
      <c r="B441" t="s">
        <v>118</v>
      </c>
      <c r="C441" t="s">
        <v>121</v>
      </c>
      <c r="D441" s="1" t="s">
        <v>226</v>
      </c>
      <c r="E441" t="s">
        <v>47</v>
      </c>
      <c r="F441" t="s">
        <v>124</v>
      </c>
      <c r="G441" t="s">
        <v>255</v>
      </c>
      <c r="H441" t="s">
        <v>297</v>
      </c>
      <c r="I441" t="str">
        <f>RIGHT(HvDOutputData[[#This Row],[OPLocCode]],1)</f>
        <v>B</v>
      </c>
      <c r="J441" t="s">
        <v>477</v>
      </c>
    </row>
    <row r="442" spans="1:10" x14ac:dyDescent="0.45">
      <c r="A442" t="s">
        <v>14</v>
      </c>
      <c r="B442" t="s">
        <v>118</v>
      </c>
      <c r="C442" t="s">
        <v>121</v>
      </c>
      <c r="D442" s="1" t="s">
        <v>226</v>
      </c>
      <c r="E442" t="s">
        <v>47</v>
      </c>
      <c r="F442" t="s">
        <v>124</v>
      </c>
      <c r="G442" t="s">
        <v>255</v>
      </c>
      <c r="H442" t="s">
        <v>311</v>
      </c>
      <c r="I442" t="str">
        <f>RIGHT(HvDOutputData[[#This Row],[OPLocCode]],1)</f>
        <v>A</v>
      </c>
      <c r="J442" t="s">
        <v>478</v>
      </c>
    </row>
    <row r="443" spans="1:10" x14ac:dyDescent="0.45">
      <c r="A443" t="s">
        <v>14</v>
      </c>
      <c r="B443" t="s">
        <v>118</v>
      </c>
      <c r="C443" t="s">
        <v>121</v>
      </c>
      <c r="D443" s="1" t="s">
        <v>226</v>
      </c>
      <c r="E443" t="s">
        <v>47</v>
      </c>
      <c r="F443" t="s">
        <v>124</v>
      </c>
      <c r="G443" t="s">
        <v>255</v>
      </c>
      <c r="H443" t="s">
        <v>312</v>
      </c>
      <c r="I443" t="str">
        <f>RIGHT(HvDOutputData[[#This Row],[OPLocCode]],1)</f>
        <v>B</v>
      </c>
      <c r="J443" t="s">
        <v>479</v>
      </c>
    </row>
    <row r="444" spans="1:10" x14ac:dyDescent="0.45">
      <c r="A444" t="s">
        <v>14</v>
      </c>
      <c r="B444" t="s">
        <v>118</v>
      </c>
      <c r="C444" t="s">
        <v>121</v>
      </c>
      <c r="D444" s="1" t="s">
        <v>226</v>
      </c>
      <c r="E444" t="s">
        <v>47</v>
      </c>
      <c r="F444" t="s">
        <v>124</v>
      </c>
      <c r="G444" t="s">
        <v>255</v>
      </c>
      <c r="H444" t="s">
        <v>302</v>
      </c>
      <c r="I444" t="str">
        <f>RIGHT(HvDOutputData[[#This Row],[OPLocCode]],1)</f>
        <v>A</v>
      </c>
      <c r="J444" t="s">
        <v>480</v>
      </c>
    </row>
    <row r="445" spans="1:10" x14ac:dyDescent="0.45">
      <c r="A445" t="s">
        <v>14</v>
      </c>
      <c r="B445" t="s">
        <v>118</v>
      </c>
      <c r="C445" t="s">
        <v>121</v>
      </c>
      <c r="D445" s="1" t="s">
        <v>226</v>
      </c>
      <c r="E445" t="s">
        <v>47</v>
      </c>
      <c r="F445" t="s">
        <v>124</v>
      </c>
      <c r="G445" t="s">
        <v>255</v>
      </c>
      <c r="H445" t="s">
        <v>303</v>
      </c>
      <c r="I445" t="str">
        <f>RIGHT(HvDOutputData[[#This Row],[OPLocCode]],1)</f>
        <v>B</v>
      </c>
      <c r="J445" t="s">
        <v>481</v>
      </c>
    </row>
    <row r="446" spans="1:10" x14ac:dyDescent="0.45">
      <c r="A446" t="s">
        <v>14</v>
      </c>
      <c r="B446" t="s">
        <v>118</v>
      </c>
      <c r="C446" t="s">
        <v>121</v>
      </c>
      <c r="D446" s="1" t="s">
        <v>226</v>
      </c>
      <c r="E446" t="s">
        <v>47</v>
      </c>
      <c r="F446" t="s">
        <v>124</v>
      </c>
      <c r="G446" t="s">
        <v>255</v>
      </c>
      <c r="H446" t="s">
        <v>305</v>
      </c>
      <c r="I446" t="str">
        <f>RIGHT(HvDOutputData[[#This Row],[OPLocCode]],1)</f>
        <v>A</v>
      </c>
      <c r="J446" t="s">
        <v>482</v>
      </c>
    </row>
    <row r="447" spans="1:10" x14ac:dyDescent="0.45">
      <c r="A447" t="s">
        <v>14</v>
      </c>
      <c r="B447" t="s">
        <v>118</v>
      </c>
      <c r="C447" t="s">
        <v>121</v>
      </c>
      <c r="D447" s="1" t="s">
        <v>226</v>
      </c>
      <c r="E447" t="s">
        <v>47</v>
      </c>
      <c r="F447" t="s">
        <v>124</v>
      </c>
      <c r="G447" t="s">
        <v>255</v>
      </c>
      <c r="H447" t="s">
        <v>306</v>
      </c>
      <c r="I447" t="str">
        <f>RIGHT(HvDOutputData[[#This Row],[OPLocCode]],1)</f>
        <v>B</v>
      </c>
      <c r="J447" t="s">
        <v>483</v>
      </c>
    </row>
    <row r="448" spans="1:10" x14ac:dyDescent="0.45">
      <c r="A448" t="s">
        <v>14</v>
      </c>
      <c r="B448" t="s">
        <v>118</v>
      </c>
      <c r="C448" t="s">
        <v>121</v>
      </c>
      <c r="D448" s="1" t="s">
        <v>226</v>
      </c>
      <c r="E448" t="s">
        <v>47</v>
      </c>
      <c r="F448" t="s">
        <v>124</v>
      </c>
      <c r="G448" t="s">
        <v>255</v>
      </c>
      <c r="H448" t="s">
        <v>308</v>
      </c>
      <c r="I448" t="str">
        <f>RIGHT(HvDOutputData[[#This Row],[OPLocCode]],1)</f>
        <v>A</v>
      </c>
      <c r="J448" t="s">
        <v>484</v>
      </c>
    </row>
    <row r="449" spans="1:10" x14ac:dyDescent="0.45">
      <c r="A449" t="s">
        <v>14</v>
      </c>
      <c r="B449" t="s">
        <v>118</v>
      </c>
      <c r="C449" t="s">
        <v>121</v>
      </c>
      <c r="D449" s="1" t="s">
        <v>226</v>
      </c>
      <c r="E449" t="s">
        <v>47</v>
      </c>
      <c r="F449" t="s">
        <v>124</v>
      </c>
      <c r="G449" t="s">
        <v>255</v>
      </c>
      <c r="H449" t="s">
        <v>309</v>
      </c>
      <c r="I449" t="str">
        <f>RIGHT(HvDOutputData[[#This Row],[OPLocCode]],1)</f>
        <v>B</v>
      </c>
      <c r="J449" t="s">
        <v>485</v>
      </c>
    </row>
    <row r="450" spans="1:10" x14ac:dyDescent="0.45">
      <c r="A450" t="s">
        <v>14</v>
      </c>
      <c r="B450" t="s">
        <v>118</v>
      </c>
      <c r="C450" t="s">
        <v>121</v>
      </c>
      <c r="D450" s="1" t="s">
        <v>226</v>
      </c>
      <c r="E450" t="s">
        <v>47</v>
      </c>
      <c r="F450" t="s">
        <v>124</v>
      </c>
      <c r="G450" t="s">
        <v>255</v>
      </c>
      <c r="H450" t="s">
        <v>323</v>
      </c>
      <c r="I450" t="str">
        <f>RIGHT(HvDOutputData[[#This Row],[OPLocCode]],1)</f>
        <v>A</v>
      </c>
      <c r="J450" t="s">
        <v>486</v>
      </c>
    </row>
    <row r="451" spans="1:10" x14ac:dyDescent="0.45">
      <c r="A451" t="s">
        <v>14</v>
      </c>
      <c r="B451" t="s">
        <v>118</v>
      </c>
      <c r="C451" t="s">
        <v>121</v>
      </c>
      <c r="D451" s="1" t="s">
        <v>226</v>
      </c>
      <c r="E451" t="s">
        <v>47</v>
      </c>
      <c r="F451" t="s">
        <v>124</v>
      </c>
      <c r="G451" t="s">
        <v>255</v>
      </c>
      <c r="H451" t="s">
        <v>324</v>
      </c>
      <c r="I451" t="str">
        <f>RIGHT(HvDOutputData[[#This Row],[OPLocCode]],1)</f>
        <v>B</v>
      </c>
      <c r="J451" t="s">
        <v>487</v>
      </c>
    </row>
    <row r="452" spans="1:10" x14ac:dyDescent="0.45">
      <c r="A452" t="s">
        <v>14</v>
      </c>
      <c r="B452" t="s">
        <v>118</v>
      </c>
      <c r="C452" t="s">
        <v>121</v>
      </c>
      <c r="D452" s="1" t="s">
        <v>226</v>
      </c>
      <c r="E452" t="s">
        <v>47</v>
      </c>
      <c r="F452" t="s">
        <v>124</v>
      </c>
      <c r="G452" t="s">
        <v>255</v>
      </c>
      <c r="H452" t="s">
        <v>314</v>
      </c>
      <c r="I452" t="str">
        <f>RIGHT(HvDOutputData[[#This Row],[OPLocCode]],1)</f>
        <v>A</v>
      </c>
      <c r="J452" t="s">
        <v>488</v>
      </c>
    </row>
    <row r="453" spans="1:10" x14ac:dyDescent="0.45">
      <c r="A453" t="s">
        <v>14</v>
      </c>
      <c r="B453" t="s">
        <v>118</v>
      </c>
      <c r="C453" t="s">
        <v>121</v>
      </c>
      <c r="D453" s="1" t="s">
        <v>226</v>
      </c>
      <c r="E453" t="s">
        <v>47</v>
      </c>
      <c r="F453" t="s">
        <v>124</v>
      </c>
      <c r="G453" t="s">
        <v>255</v>
      </c>
      <c r="H453" t="s">
        <v>315</v>
      </c>
      <c r="I453" t="str">
        <f>RIGHT(HvDOutputData[[#This Row],[OPLocCode]],1)</f>
        <v>B</v>
      </c>
      <c r="J453" t="s">
        <v>489</v>
      </c>
    </row>
    <row r="454" spans="1:10" x14ac:dyDescent="0.45">
      <c r="A454" t="s">
        <v>14</v>
      </c>
      <c r="B454" t="s">
        <v>118</v>
      </c>
      <c r="C454" t="s">
        <v>121</v>
      </c>
      <c r="D454" s="1" t="s">
        <v>226</v>
      </c>
      <c r="E454" t="s">
        <v>47</v>
      </c>
      <c r="F454" t="s">
        <v>124</v>
      </c>
      <c r="G454" t="s">
        <v>255</v>
      </c>
      <c r="H454" t="s">
        <v>317</v>
      </c>
      <c r="I454" t="str">
        <f>RIGHT(HvDOutputData[[#This Row],[OPLocCode]],1)</f>
        <v>A</v>
      </c>
      <c r="J454" t="s">
        <v>490</v>
      </c>
    </row>
    <row r="455" spans="1:10" x14ac:dyDescent="0.45">
      <c r="A455" t="s">
        <v>14</v>
      </c>
      <c r="B455" t="s">
        <v>118</v>
      </c>
      <c r="C455" t="s">
        <v>121</v>
      </c>
      <c r="D455" s="1" t="s">
        <v>226</v>
      </c>
      <c r="E455" t="s">
        <v>47</v>
      </c>
      <c r="F455" t="s">
        <v>124</v>
      </c>
      <c r="G455" t="s">
        <v>255</v>
      </c>
      <c r="H455" t="s">
        <v>318</v>
      </c>
      <c r="I455" t="str">
        <f>RIGHT(HvDOutputData[[#This Row],[OPLocCode]],1)</f>
        <v>B</v>
      </c>
      <c r="J455" t="s">
        <v>491</v>
      </c>
    </row>
    <row r="456" spans="1:10" x14ac:dyDescent="0.45">
      <c r="A456" t="s">
        <v>14</v>
      </c>
      <c r="B456" t="s">
        <v>118</v>
      </c>
      <c r="C456" t="s">
        <v>121</v>
      </c>
      <c r="D456" s="1" t="s">
        <v>226</v>
      </c>
      <c r="E456" t="s">
        <v>47</v>
      </c>
      <c r="F456" t="s">
        <v>124</v>
      </c>
      <c r="G456" t="s">
        <v>255</v>
      </c>
      <c r="H456" t="s">
        <v>320</v>
      </c>
      <c r="I456" t="str">
        <f>RIGHT(HvDOutputData[[#This Row],[OPLocCode]],1)</f>
        <v>A</v>
      </c>
      <c r="J456" t="s">
        <v>492</v>
      </c>
    </row>
    <row r="457" spans="1:10" x14ac:dyDescent="0.45">
      <c r="A457" t="s">
        <v>14</v>
      </c>
      <c r="B457" t="s">
        <v>118</v>
      </c>
      <c r="C457" t="s">
        <v>121</v>
      </c>
      <c r="D457" s="1" t="s">
        <v>226</v>
      </c>
      <c r="E457" t="s">
        <v>47</v>
      </c>
      <c r="F457" t="s">
        <v>124</v>
      </c>
      <c r="G457" t="s">
        <v>255</v>
      </c>
      <c r="H457" t="s">
        <v>321</v>
      </c>
      <c r="I457" t="str">
        <f>RIGHT(HvDOutputData[[#This Row],[OPLocCode]],1)</f>
        <v>B</v>
      </c>
      <c r="J457" t="s">
        <v>493</v>
      </c>
    </row>
    <row r="458" spans="1:10" x14ac:dyDescent="0.45">
      <c r="A458" t="s">
        <v>14</v>
      </c>
      <c r="B458" t="s">
        <v>118</v>
      </c>
      <c r="C458" t="s">
        <v>121</v>
      </c>
      <c r="D458" s="1" t="s">
        <v>226</v>
      </c>
      <c r="E458" t="s">
        <v>47</v>
      </c>
      <c r="F458" t="s">
        <v>124</v>
      </c>
      <c r="G458" t="s">
        <v>255</v>
      </c>
      <c r="H458" t="s">
        <v>335</v>
      </c>
      <c r="I458" t="str">
        <f>RIGHT(HvDOutputData[[#This Row],[OPLocCode]],1)</f>
        <v>A</v>
      </c>
      <c r="J458" t="s">
        <v>494</v>
      </c>
    </row>
    <row r="459" spans="1:10" x14ac:dyDescent="0.45">
      <c r="A459" t="s">
        <v>14</v>
      </c>
      <c r="B459" t="s">
        <v>118</v>
      </c>
      <c r="C459" t="s">
        <v>121</v>
      </c>
      <c r="D459" s="1" t="s">
        <v>226</v>
      </c>
      <c r="E459" t="s">
        <v>47</v>
      </c>
      <c r="F459" t="s">
        <v>124</v>
      </c>
      <c r="G459" t="s">
        <v>255</v>
      </c>
      <c r="H459" t="s">
        <v>336</v>
      </c>
      <c r="I459" t="str">
        <f>RIGHT(HvDOutputData[[#This Row],[OPLocCode]],1)</f>
        <v>B</v>
      </c>
      <c r="J459" t="s">
        <v>495</v>
      </c>
    </row>
    <row r="460" spans="1:10" x14ac:dyDescent="0.45">
      <c r="A460" t="s">
        <v>14</v>
      </c>
      <c r="B460" t="s">
        <v>118</v>
      </c>
      <c r="C460" t="s">
        <v>121</v>
      </c>
      <c r="D460" s="1" t="s">
        <v>226</v>
      </c>
      <c r="E460" t="s">
        <v>47</v>
      </c>
      <c r="F460" t="s">
        <v>124</v>
      </c>
      <c r="G460" t="s">
        <v>255</v>
      </c>
      <c r="H460" t="s">
        <v>326</v>
      </c>
      <c r="I460" t="str">
        <f>RIGHT(HvDOutputData[[#This Row],[OPLocCode]],1)</f>
        <v>A</v>
      </c>
      <c r="J460" t="s">
        <v>496</v>
      </c>
    </row>
    <row r="461" spans="1:10" x14ac:dyDescent="0.45">
      <c r="A461" t="s">
        <v>14</v>
      </c>
      <c r="B461" t="s">
        <v>118</v>
      </c>
      <c r="C461" t="s">
        <v>121</v>
      </c>
      <c r="D461" s="1" t="s">
        <v>226</v>
      </c>
      <c r="E461" t="s">
        <v>47</v>
      </c>
      <c r="F461" t="s">
        <v>124</v>
      </c>
      <c r="G461" t="s">
        <v>255</v>
      </c>
      <c r="H461" t="s">
        <v>327</v>
      </c>
      <c r="I461" t="str">
        <f>RIGHT(HvDOutputData[[#This Row],[OPLocCode]],1)</f>
        <v>B</v>
      </c>
      <c r="J461" t="s">
        <v>497</v>
      </c>
    </row>
    <row r="462" spans="1:10" x14ac:dyDescent="0.45">
      <c r="A462" t="s">
        <v>14</v>
      </c>
      <c r="B462" t="s">
        <v>118</v>
      </c>
      <c r="C462" t="s">
        <v>121</v>
      </c>
      <c r="D462" s="1" t="s">
        <v>226</v>
      </c>
      <c r="E462" t="s">
        <v>47</v>
      </c>
      <c r="F462" t="s">
        <v>124</v>
      </c>
      <c r="G462" t="s">
        <v>255</v>
      </c>
      <c r="H462" t="s">
        <v>329</v>
      </c>
      <c r="I462" t="str">
        <f>RIGHT(HvDOutputData[[#This Row],[OPLocCode]],1)</f>
        <v>A</v>
      </c>
      <c r="J462" t="s">
        <v>498</v>
      </c>
    </row>
    <row r="463" spans="1:10" x14ac:dyDescent="0.45">
      <c r="A463" t="s">
        <v>14</v>
      </c>
      <c r="B463" t="s">
        <v>118</v>
      </c>
      <c r="C463" t="s">
        <v>121</v>
      </c>
      <c r="D463" s="1" t="s">
        <v>226</v>
      </c>
      <c r="E463" t="s">
        <v>47</v>
      </c>
      <c r="F463" t="s">
        <v>124</v>
      </c>
      <c r="G463" t="s">
        <v>255</v>
      </c>
      <c r="H463" t="s">
        <v>330</v>
      </c>
      <c r="I463" t="str">
        <f>RIGHT(HvDOutputData[[#This Row],[OPLocCode]],1)</f>
        <v>B</v>
      </c>
      <c r="J463" t="s">
        <v>499</v>
      </c>
    </row>
    <row r="464" spans="1:10" x14ac:dyDescent="0.45">
      <c r="A464" t="s">
        <v>14</v>
      </c>
      <c r="B464" t="s">
        <v>118</v>
      </c>
      <c r="C464" t="s">
        <v>121</v>
      </c>
      <c r="D464" s="1" t="s">
        <v>226</v>
      </c>
      <c r="E464" t="s">
        <v>47</v>
      </c>
      <c r="F464" t="s">
        <v>124</v>
      </c>
      <c r="G464" t="s">
        <v>255</v>
      </c>
      <c r="H464" t="s">
        <v>332</v>
      </c>
      <c r="I464" t="str">
        <f>RIGHT(HvDOutputData[[#This Row],[OPLocCode]],1)</f>
        <v>A</v>
      </c>
      <c r="J464" t="s">
        <v>500</v>
      </c>
    </row>
    <row r="465" spans="1:10" x14ac:dyDescent="0.45">
      <c r="A465" t="s">
        <v>14</v>
      </c>
      <c r="B465" t="s">
        <v>118</v>
      </c>
      <c r="C465" t="s">
        <v>121</v>
      </c>
      <c r="D465" s="1" t="s">
        <v>226</v>
      </c>
      <c r="E465" t="s">
        <v>47</v>
      </c>
      <c r="F465" t="s">
        <v>124</v>
      </c>
      <c r="G465" t="s">
        <v>255</v>
      </c>
      <c r="H465" t="s">
        <v>333</v>
      </c>
      <c r="I465" t="str">
        <f>RIGHT(HvDOutputData[[#This Row],[OPLocCode]],1)</f>
        <v>B</v>
      </c>
      <c r="J465" t="s">
        <v>501</v>
      </c>
    </row>
    <row r="466" spans="1:10" x14ac:dyDescent="0.45">
      <c r="A466" t="s">
        <v>14</v>
      </c>
      <c r="B466" t="s">
        <v>118</v>
      </c>
      <c r="C466" t="s">
        <v>121</v>
      </c>
      <c r="D466" s="1" t="s">
        <v>226</v>
      </c>
      <c r="E466" t="s">
        <v>47</v>
      </c>
      <c r="F466" t="s">
        <v>124</v>
      </c>
      <c r="G466" t="s">
        <v>255</v>
      </c>
      <c r="H466" t="s">
        <v>347</v>
      </c>
      <c r="I466" t="str">
        <f>RIGHT(HvDOutputData[[#This Row],[OPLocCode]],1)</f>
        <v>A</v>
      </c>
      <c r="J466" t="s">
        <v>502</v>
      </c>
    </row>
    <row r="467" spans="1:10" x14ac:dyDescent="0.45">
      <c r="A467" t="s">
        <v>14</v>
      </c>
      <c r="B467" t="s">
        <v>118</v>
      </c>
      <c r="C467" t="s">
        <v>121</v>
      </c>
      <c r="D467" s="1" t="s">
        <v>226</v>
      </c>
      <c r="E467" t="s">
        <v>47</v>
      </c>
      <c r="F467" t="s">
        <v>124</v>
      </c>
      <c r="G467" t="s">
        <v>255</v>
      </c>
      <c r="H467" t="s">
        <v>348</v>
      </c>
      <c r="I467" t="str">
        <f>RIGHT(HvDOutputData[[#This Row],[OPLocCode]],1)</f>
        <v>B</v>
      </c>
      <c r="J467" t="s">
        <v>503</v>
      </c>
    </row>
    <row r="468" spans="1:10" x14ac:dyDescent="0.45">
      <c r="A468" t="s">
        <v>14</v>
      </c>
      <c r="B468" t="s">
        <v>118</v>
      </c>
      <c r="C468" t="s">
        <v>121</v>
      </c>
      <c r="D468" s="1" t="s">
        <v>226</v>
      </c>
      <c r="E468" t="s">
        <v>47</v>
      </c>
      <c r="F468" t="s">
        <v>124</v>
      </c>
      <c r="G468" t="s">
        <v>255</v>
      </c>
      <c r="H468" t="s">
        <v>338</v>
      </c>
      <c r="I468" t="str">
        <f>RIGHT(HvDOutputData[[#This Row],[OPLocCode]],1)</f>
        <v>A</v>
      </c>
      <c r="J468" t="s">
        <v>504</v>
      </c>
    </row>
    <row r="469" spans="1:10" x14ac:dyDescent="0.45">
      <c r="A469" t="s">
        <v>14</v>
      </c>
      <c r="B469" t="s">
        <v>118</v>
      </c>
      <c r="C469" t="s">
        <v>121</v>
      </c>
      <c r="D469" s="1" t="s">
        <v>226</v>
      </c>
      <c r="E469" t="s">
        <v>47</v>
      </c>
      <c r="F469" t="s">
        <v>124</v>
      </c>
      <c r="G469" t="s">
        <v>255</v>
      </c>
      <c r="H469" t="s">
        <v>339</v>
      </c>
      <c r="I469" t="str">
        <f>RIGHT(HvDOutputData[[#This Row],[OPLocCode]],1)</f>
        <v>B</v>
      </c>
      <c r="J469" t="s">
        <v>505</v>
      </c>
    </row>
    <row r="470" spans="1:10" x14ac:dyDescent="0.45">
      <c r="A470" t="s">
        <v>14</v>
      </c>
      <c r="B470" t="s">
        <v>118</v>
      </c>
      <c r="C470" t="s">
        <v>121</v>
      </c>
      <c r="D470" s="1" t="s">
        <v>226</v>
      </c>
      <c r="E470" t="s">
        <v>47</v>
      </c>
      <c r="F470" t="s">
        <v>124</v>
      </c>
      <c r="G470" t="s">
        <v>255</v>
      </c>
      <c r="H470" t="s">
        <v>341</v>
      </c>
      <c r="I470" t="str">
        <f>RIGHT(HvDOutputData[[#This Row],[OPLocCode]],1)</f>
        <v>A</v>
      </c>
      <c r="J470" t="s">
        <v>506</v>
      </c>
    </row>
    <row r="471" spans="1:10" x14ac:dyDescent="0.45">
      <c r="A471" t="s">
        <v>14</v>
      </c>
      <c r="B471" t="s">
        <v>118</v>
      </c>
      <c r="C471" t="s">
        <v>121</v>
      </c>
      <c r="D471" s="1" t="s">
        <v>226</v>
      </c>
      <c r="E471" t="s">
        <v>47</v>
      </c>
      <c r="F471" t="s">
        <v>124</v>
      </c>
      <c r="G471" t="s">
        <v>255</v>
      </c>
      <c r="H471" t="s">
        <v>342</v>
      </c>
      <c r="I471" t="str">
        <f>RIGHT(HvDOutputData[[#This Row],[OPLocCode]],1)</f>
        <v>B</v>
      </c>
      <c r="J471" t="s">
        <v>507</v>
      </c>
    </row>
    <row r="472" spans="1:10" x14ac:dyDescent="0.45">
      <c r="A472" t="s">
        <v>14</v>
      </c>
      <c r="B472" t="s">
        <v>118</v>
      </c>
      <c r="C472" t="s">
        <v>121</v>
      </c>
      <c r="D472" s="1" t="s">
        <v>226</v>
      </c>
      <c r="E472" t="s">
        <v>47</v>
      </c>
      <c r="F472" t="s">
        <v>124</v>
      </c>
      <c r="G472" t="s">
        <v>255</v>
      </c>
      <c r="H472" t="s">
        <v>344</v>
      </c>
      <c r="I472" t="str">
        <f>RIGHT(HvDOutputData[[#This Row],[OPLocCode]],1)</f>
        <v>A</v>
      </c>
      <c r="J472" t="s">
        <v>508</v>
      </c>
    </row>
    <row r="473" spans="1:10" x14ac:dyDescent="0.45">
      <c r="A473" t="s">
        <v>14</v>
      </c>
      <c r="B473" t="s">
        <v>118</v>
      </c>
      <c r="C473" t="s">
        <v>121</v>
      </c>
      <c r="D473" s="1" t="s">
        <v>226</v>
      </c>
      <c r="E473" t="s">
        <v>47</v>
      </c>
      <c r="F473" t="s">
        <v>124</v>
      </c>
      <c r="G473" t="s">
        <v>255</v>
      </c>
      <c r="H473" t="s">
        <v>345</v>
      </c>
      <c r="I473" t="str">
        <f>RIGHT(HvDOutputData[[#This Row],[OPLocCode]],1)</f>
        <v>B</v>
      </c>
      <c r="J473" t="s">
        <v>509</v>
      </c>
    </row>
    <row r="474" spans="1:10" x14ac:dyDescent="0.45">
      <c r="A474" t="s">
        <v>14</v>
      </c>
      <c r="B474" t="s">
        <v>118</v>
      </c>
      <c r="C474" t="s">
        <v>121</v>
      </c>
      <c r="D474" s="1" t="s">
        <v>226</v>
      </c>
      <c r="E474" t="s">
        <v>47</v>
      </c>
      <c r="F474" t="s">
        <v>124</v>
      </c>
      <c r="G474" t="s">
        <v>255</v>
      </c>
      <c r="H474" t="s">
        <v>359</v>
      </c>
      <c r="I474" t="str">
        <f>RIGHT(HvDOutputData[[#This Row],[OPLocCode]],1)</f>
        <v>A</v>
      </c>
      <c r="J474" t="s">
        <v>510</v>
      </c>
    </row>
    <row r="475" spans="1:10" x14ac:dyDescent="0.45">
      <c r="A475" t="s">
        <v>14</v>
      </c>
      <c r="B475" t="s">
        <v>118</v>
      </c>
      <c r="C475" t="s">
        <v>121</v>
      </c>
      <c r="D475" s="1" t="s">
        <v>226</v>
      </c>
      <c r="E475" t="s">
        <v>47</v>
      </c>
      <c r="F475" t="s">
        <v>124</v>
      </c>
      <c r="G475" t="s">
        <v>255</v>
      </c>
      <c r="H475" t="s">
        <v>360</v>
      </c>
      <c r="I475" t="str">
        <f>RIGHT(HvDOutputData[[#This Row],[OPLocCode]],1)</f>
        <v>B</v>
      </c>
      <c r="J475" t="s">
        <v>511</v>
      </c>
    </row>
    <row r="476" spans="1:10" x14ac:dyDescent="0.45">
      <c r="A476" t="s">
        <v>14</v>
      </c>
      <c r="B476" t="s">
        <v>118</v>
      </c>
      <c r="C476" t="s">
        <v>121</v>
      </c>
      <c r="D476" s="1" t="s">
        <v>226</v>
      </c>
      <c r="E476" t="s">
        <v>47</v>
      </c>
      <c r="F476" t="s">
        <v>124</v>
      </c>
      <c r="G476" t="s">
        <v>255</v>
      </c>
      <c r="H476" t="s">
        <v>350</v>
      </c>
      <c r="I476" t="str">
        <f>RIGHT(HvDOutputData[[#This Row],[OPLocCode]],1)</f>
        <v>A</v>
      </c>
      <c r="J476" t="s">
        <v>512</v>
      </c>
    </row>
    <row r="477" spans="1:10" x14ac:dyDescent="0.45">
      <c r="A477" t="s">
        <v>14</v>
      </c>
      <c r="B477" t="s">
        <v>118</v>
      </c>
      <c r="C477" t="s">
        <v>121</v>
      </c>
      <c r="D477" s="1" t="s">
        <v>226</v>
      </c>
      <c r="E477" t="s">
        <v>47</v>
      </c>
      <c r="F477" t="s">
        <v>124</v>
      </c>
      <c r="G477" t="s">
        <v>255</v>
      </c>
      <c r="H477" t="s">
        <v>351</v>
      </c>
      <c r="I477" t="str">
        <f>RIGHT(HvDOutputData[[#This Row],[OPLocCode]],1)</f>
        <v>B</v>
      </c>
      <c r="J477" t="s">
        <v>513</v>
      </c>
    </row>
    <row r="478" spans="1:10" x14ac:dyDescent="0.45">
      <c r="A478" t="s">
        <v>14</v>
      </c>
      <c r="B478" t="s">
        <v>118</v>
      </c>
      <c r="C478" t="s">
        <v>121</v>
      </c>
      <c r="D478" s="1" t="s">
        <v>226</v>
      </c>
      <c r="E478" t="s">
        <v>47</v>
      </c>
      <c r="F478" t="s">
        <v>124</v>
      </c>
      <c r="G478" t="s">
        <v>255</v>
      </c>
      <c r="H478" t="s">
        <v>353</v>
      </c>
      <c r="I478" t="str">
        <f>RIGHT(HvDOutputData[[#This Row],[OPLocCode]],1)</f>
        <v>A</v>
      </c>
      <c r="J478" t="s">
        <v>514</v>
      </c>
    </row>
    <row r="479" spans="1:10" x14ac:dyDescent="0.45">
      <c r="A479" t="s">
        <v>14</v>
      </c>
      <c r="B479" t="s">
        <v>118</v>
      </c>
      <c r="C479" t="s">
        <v>121</v>
      </c>
      <c r="D479" s="1" t="s">
        <v>226</v>
      </c>
      <c r="E479" t="s">
        <v>47</v>
      </c>
      <c r="F479" t="s">
        <v>124</v>
      </c>
      <c r="G479" t="s">
        <v>255</v>
      </c>
      <c r="H479" t="s">
        <v>354</v>
      </c>
      <c r="I479" t="str">
        <f>RIGHT(HvDOutputData[[#This Row],[OPLocCode]],1)</f>
        <v>B</v>
      </c>
      <c r="J479" t="s">
        <v>515</v>
      </c>
    </row>
    <row r="480" spans="1:10" x14ac:dyDescent="0.45">
      <c r="A480" t="s">
        <v>14</v>
      </c>
      <c r="B480" t="s">
        <v>118</v>
      </c>
      <c r="C480" t="s">
        <v>121</v>
      </c>
      <c r="D480" s="1" t="s">
        <v>226</v>
      </c>
      <c r="E480" t="s">
        <v>47</v>
      </c>
      <c r="F480" t="s">
        <v>124</v>
      </c>
      <c r="G480" t="s">
        <v>255</v>
      </c>
      <c r="H480" t="s">
        <v>356</v>
      </c>
      <c r="I480" t="str">
        <f>RIGHT(HvDOutputData[[#This Row],[OPLocCode]],1)</f>
        <v>A</v>
      </c>
      <c r="J480" t="s">
        <v>516</v>
      </c>
    </row>
    <row r="481" spans="1:10" x14ac:dyDescent="0.45">
      <c r="A481" t="s">
        <v>14</v>
      </c>
      <c r="B481" t="s">
        <v>118</v>
      </c>
      <c r="C481" t="s">
        <v>121</v>
      </c>
      <c r="D481" s="1" t="s">
        <v>226</v>
      </c>
      <c r="E481" t="s">
        <v>47</v>
      </c>
      <c r="F481" t="s">
        <v>124</v>
      </c>
      <c r="G481" t="s">
        <v>255</v>
      </c>
      <c r="H481" t="s">
        <v>357</v>
      </c>
      <c r="I481" t="str">
        <f>RIGHT(HvDOutputData[[#This Row],[OPLocCode]],1)</f>
        <v>B</v>
      </c>
      <c r="J481" t="s">
        <v>517</v>
      </c>
    </row>
    <row r="482" spans="1:10" x14ac:dyDescent="0.45">
      <c r="A482" t="s">
        <v>14</v>
      </c>
      <c r="B482" t="s">
        <v>116</v>
      </c>
      <c r="C482" t="s">
        <v>119</v>
      </c>
      <c r="D482" s="1" t="s">
        <v>521</v>
      </c>
      <c r="E482" t="s">
        <v>48</v>
      </c>
      <c r="F482" t="s">
        <v>124</v>
      </c>
      <c r="G482" t="s">
        <v>255</v>
      </c>
      <c r="H482" t="s">
        <v>262</v>
      </c>
      <c r="I482" t="str">
        <f>RIGHT(HvDOutputData[[#This Row],[OPLocCode]],1)</f>
        <v>1</v>
      </c>
      <c r="J482" t="s">
        <v>362</v>
      </c>
    </row>
    <row r="483" spans="1:10" x14ac:dyDescent="0.45">
      <c r="A483" t="s">
        <v>14</v>
      </c>
      <c r="B483" t="s">
        <v>116</v>
      </c>
      <c r="C483" t="s">
        <v>119</v>
      </c>
      <c r="D483" s="1" t="s">
        <v>521</v>
      </c>
      <c r="E483" t="s">
        <v>48</v>
      </c>
      <c r="F483" t="s">
        <v>124</v>
      </c>
      <c r="G483" t="s">
        <v>255</v>
      </c>
      <c r="H483" t="s">
        <v>263</v>
      </c>
      <c r="I483" t="str">
        <f>RIGHT(HvDOutputData[[#This Row],[OPLocCode]],1)</f>
        <v>2</v>
      </c>
      <c r="J483" t="s">
        <v>363</v>
      </c>
    </row>
    <row r="484" spans="1:10" x14ac:dyDescent="0.45">
      <c r="A484" t="s">
        <v>14</v>
      </c>
      <c r="B484" t="s">
        <v>116</v>
      </c>
      <c r="C484" t="s">
        <v>119</v>
      </c>
      <c r="D484" s="1" t="s">
        <v>521</v>
      </c>
      <c r="E484" t="s">
        <v>48</v>
      </c>
      <c r="F484" t="s">
        <v>124</v>
      </c>
      <c r="G484" t="s">
        <v>255</v>
      </c>
      <c r="H484" t="s">
        <v>265</v>
      </c>
      <c r="I484" t="str">
        <f>RIGHT(HvDOutputData[[#This Row],[OPLocCode]],1)</f>
        <v>4</v>
      </c>
      <c r="J484" t="s">
        <v>362</v>
      </c>
    </row>
    <row r="485" spans="1:10" x14ac:dyDescent="0.45">
      <c r="A485" t="s">
        <v>14</v>
      </c>
      <c r="B485" t="s">
        <v>116</v>
      </c>
      <c r="C485" t="s">
        <v>119</v>
      </c>
      <c r="D485" s="1" t="s">
        <v>521</v>
      </c>
      <c r="E485" t="s">
        <v>48</v>
      </c>
      <c r="F485" t="s">
        <v>124</v>
      </c>
      <c r="G485" t="s">
        <v>255</v>
      </c>
      <c r="H485" t="s">
        <v>266</v>
      </c>
      <c r="I485" t="str">
        <f>RIGHT(HvDOutputData[[#This Row],[OPLocCode]],1)</f>
        <v>5</v>
      </c>
      <c r="J485" t="s">
        <v>365</v>
      </c>
    </row>
    <row r="486" spans="1:10" x14ac:dyDescent="0.45">
      <c r="A486" t="s">
        <v>14</v>
      </c>
      <c r="B486" t="s">
        <v>116</v>
      </c>
      <c r="C486" t="s">
        <v>119</v>
      </c>
      <c r="D486" s="1" t="s">
        <v>521</v>
      </c>
      <c r="E486" t="s">
        <v>48</v>
      </c>
      <c r="F486" t="s">
        <v>124</v>
      </c>
      <c r="G486" t="s">
        <v>255</v>
      </c>
      <c r="H486" t="s">
        <v>256</v>
      </c>
      <c r="I486" t="str">
        <f>RIGHT(HvDOutputData[[#This Row],[OPLocCode]],1)</f>
        <v>1</v>
      </c>
      <c r="J486" t="s">
        <v>367</v>
      </c>
    </row>
    <row r="487" spans="1:10" x14ac:dyDescent="0.45">
      <c r="A487" t="s">
        <v>14</v>
      </c>
      <c r="B487" t="s">
        <v>116</v>
      </c>
      <c r="C487" t="s">
        <v>119</v>
      </c>
      <c r="D487" s="1" t="s">
        <v>521</v>
      </c>
      <c r="E487" t="s">
        <v>48</v>
      </c>
      <c r="F487" t="s">
        <v>124</v>
      </c>
      <c r="G487" t="s">
        <v>255</v>
      </c>
      <c r="H487" t="s">
        <v>257</v>
      </c>
      <c r="I487" t="str">
        <f>RIGHT(HvDOutputData[[#This Row],[OPLocCode]],1)</f>
        <v>2</v>
      </c>
      <c r="J487" t="s">
        <v>368</v>
      </c>
    </row>
    <row r="488" spans="1:10" x14ac:dyDescent="0.45">
      <c r="A488" t="s">
        <v>14</v>
      </c>
      <c r="B488" t="s">
        <v>116</v>
      </c>
      <c r="C488" t="s">
        <v>119</v>
      </c>
      <c r="D488" s="1" t="s">
        <v>521</v>
      </c>
      <c r="E488" t="s">
        <v>48</v>
      </c>
      <c r="F488" t="s">
        <v>124</v>
      </c>
      <c r="G488" t="s">
        <v>255</v>
      </c>
      <c r="H488" t="s">
        <v>259</v>
      </c>
      <c r="I488" t="str">
        <f>RIGHT(HvDOutputData[[#This Row],[OPLocCode]],1)</f>
        <v>4</v>
      </c>
      <c r="J488" t="s">
        <v>367</v>
      </c>
    </row>
    <row r="489" spans="1:10" x14ac:dyDescent="0.45">
      <c r="A489" t="s">
        <v>14</v>
      </c>
      <c r="B489" t="s">
        <v>116</v>
      </c>
      <c r="C489" t="s">
        <v>119</v>
      </c>
      <c r="D489" s="1" t="s">
        <v>521</v>
      </c>
      <c r="E489" t="s">
        <v>48</v>
      </c>
      <c r="F489" t="s">
        <v>124</v>
      </c>
      <c r="G489" t="s">
        <v>255</v>
      </c>
      <c r="H489" t="s">
        <v>260</v>
      </c>
      <c r="I489" t="str">
        <f>RIGHT(HvDOutputData[[#This Row],[OPLocCode]],1)</f>
        <v>5</v>
      </c>
      <c r="J489" t="s">
        <v>370</v>
      </c>
    </row>
    <row r="490" spans="1:10" x14ac:dyDescent="0.45">
      <c r="A490" t="s">
        <v>14</v>
      </c>
      <c r="B490" t="s">
        <v>116</v>
      </c>
      <c r="C490" t="s">
        <v>119</v>
      </c>
      <c r="D490" s="1" t="s">
        <v>521</v>
      </c>
      <c r="E490" t="s">
        <v>48</v>
      </c>
      <c r="F490" t="s">
        <v>124</v>
      </c>
      <c r="G490" t="s">
        <v>255</v>
      </c>
      <c r="H490" t="s">
        <v>268</v>
      </c>
      <c r="I490" t="str">
        <f>RIGHT(HvDOutputData[[#This Row],[OPLocCode]],1)</f>
        <v>1</v>
      </c>
      <c r="J490" t="s">
        <v>372</v>
      </c>
    </row>
    <row r="491" spans="1:10" x14ac:dyDescent="0.45">
      <c r="A491" t="s">
        <v>14</v>
      </c>
      <c r="B491" t="s">
        <v>116</v>
      </c>
      <c r="C491" t="s">
        <v>119</v>
      </c>
      <c r="D491" s="1" t="s">
        <v>521</v>
      </c>
      <c r="E491" t="s">
        <v>48</v>
      </c>
      <c r="F491" t="s">
        <v>124</v>
      </c>
      <c r="G491" t="s">
        <v>255</v>
      </c>
      <c r="H491" t="s">
        <v>269</v>
      </c>
      <c r="I491" t="str">
        <f>RIGHT(HvDOutputData[[#This Row],[OPLocCode]],1)</f>
        <v>2</v>
      </c>
      <c r="J491" t="s">
        <v>373</v>
      </c>
    </row>
    <row r="492" spans="1:10" x14ac:dyDescent="0.45">
      <c r="A492" t="s">
        <v>14</v>
      </c>
      <c r="B492" t="s">
        <v>116</v>
      </c>
      <c r="C492" t="s">
        <v>119</v>
      </c>
      <c r="D492" s="1" t="s">
        <v>521</v>
      </c>
      <c r="E492" t="s">
        <v>48</v>
      </c>
      <c r="F492" t="s">
        <v>124</v>
      </c>
      <c r="G492" t="s">
        <v>255</v>
      </c>
      <c r="H492" t="s">
        <v>271</v>
      </c>
      <c r="I492" t="str">
        <f>RIGHT(HvDOutputData[[#This Row],[OPLocCode]],1)</f>
        <v>4</v>
      </c>
      <c r="J492" t="s">
        <v>375</v>
      </c>
    </row>
    <row r="493" spans="1:10" x14ac:dyDescent="0.45">
      <c r="A493" t="s">
        <v>14</v>
      </c>
      <c r="B493" t="s">
        <v>116</v>
      </c>
      <c r="C493" t="s">
        <v>119</v>
      </c>
      <c r="D493" s="1" t="s">
        <v>521</v>
      </c>
      <c r="E493" t="s">
        <v>48</v>
      </c>
      <c r="F493" t="s">
        <v>124</v>
      </c>
      <c r="G493" t="s">
        <v>255</v>
      </c>
      <c r="H493" t="s">
        <v>272</v>
      </c>
      <c r="I493" t="str">
        <f>RIGHT(HvDOutputData[[#This Row],[OPLocCode]],1)</f>
        <v>5</v>
      </c>
      <c r="J493" t="s">
        <v>376</v>
      </c>
    </row>
    <row r="494" spans="1:10" x14ac:dyDescent="0.45">
      <c r="A494" t="s">
        <v>14</v>
      </c>
      <c r="B494" t="s">
        <v>116</v>
      </c>
      <c r="C494" t="s">
        <v>119</v>
      </c>
      <c r="D494" s="1" t="s">
        <v>521</v>
      </c>
      <c r="E494" t="s">
        <v>48</v>
      </c>
      <c r="F494" t="s">
        <v>124</v>
      </c>
      <c r="G494" t="s">
        <v>255</v>
      </c>
      <c r="H494" t="s">
        <v>274</v>
      </c>
      <c r="I494" t="str">
        <f>RIGHT(HvDOutputData[[#This Row],[OPLocCode]],1)</f>
        <v>1</v>
      </c>
      <c r="J494" t="s">
        <v>378</v>
      </c>
    </row>
    <row r="495" spans="1:10" x14ac:dyDescent="0.45">
      <c r="A495" t="s">
        <v>14</v>
      </c>
      <c r="B495" t="s">
        <v>116</v>
      </c>
      <c r="C495" t="s">
        <v>119</v>
      </c>
      <c r="D495" s="1" t="s">
        <v>521</v>
      </c>
      <c r="E495" t="s">
        <v>48</v>
      </c>
      <c r="F495" t="s">
        <v>124</v>
      </c>
      <c r="G495" t="s">
        <v>255</v>
      </c>
      <c r="H495" t="s">
        <v>275</v>
      </c>
      <c r="I495" t="str">
        <f>RIGHT(HvDOutputData[[#This Row],[OPLocCode]],1)</f>
        <v>2</v>
      </c>
      <c r="J495" t="s">
        <v>379</v>
      </c>
    </row>
    <row r="496" spans="1:10" x14ac:dyDescent="0.45">
      <c r="A496" t="s">
        <v>14</v>
      </c>
      <c r="B496" t="s">
        <v>116</v>
      </c>
      <c r="C496" t="s">
        <v>119</v>
      </c>
      <c r="D496" s="1" t="s">
        <v>521</v>
      </c>
      <c r="E496" t="s">
        <v>48</v>
      </c>
      <c r="F496" t="s">
        <v>124</v>
      </c>
      <c r="G496" t="s">
        <v>255</v>
      </c>
      <c r="H496" t="s">
        <v>277</v>
      </c>
      <c r="I496" t="str">
        <f>RIGHT(HvDOutputData[[#This Row],[OPLocCode]],1)</f>
        <v>4</v>
      </c>
      <c r="J496" t="s">
        <v>381</v>
      </c>
    </row>
    <row r="497" spans="1:10" x14ac:dyDescent="0.45">
      <c r="A497" t="s">
        <v>14</v>
      </c>
      <c r="B497" t="s">
        <v>116</v>
      </c>
      <c r="C497" t="s">
        <v>119</v>
      </c>
      <c r="D497" s="1" t="s">
        <v>521</v>
      </c>
      <c r="E497" t="s">
        <v>48</v>
      </c>
      <c r="F497" t="s">
        <v>124</v>
      </c>
      <c r="G497" t="s">
        <v>255</v>
      </c>
      <c r="H497" t="s">
        <v>278</v>
      </c>
      <c r="I497" t="str">
        <f>RIGHT(HvDOutputData[[#This Row],[OPLocCode]],1)</f>
        <v>5</v>
      </c>
      <c r="J497" t="s">
        <v>382</v>
      </c>
    </row>
    <row r="498" spans="1:10" x14ac:dyDescent="0.45">
      <c r="A498" t="s">
        <v>14</v>
      </c>
      <c r="B498" t="s">
        <v>116</v>
      </c>
      <c r="C498" t="s">
        <v>119</v>
      </c>
      <c r="D498" s="1" t="s">
        <v>521</v>
      </c>
      <c r="E498" t="s">
        <v>48</v>
      </c>
      <c r="F498" t="s">
        <v>124</v>
      </c>
      <c r="G498" t="s">
        <v>255</v>
      </c>
      <c r="H498" t="s">
        <v>280</v>
      </c>
      <c r="I498" t="str">
        <f>RIGHT(HvDOutputData[[#This Row],[OPLocCode]],1)</f>
        <v>1</v>
      </c>
      <c r="J498" t="s">
        <v>384</v>
      </c>
    </row>
    <row r="499" spans="1:10" x14ac:dyDescent="0.45">
      <c r="A499" t="s">
        <v>14</v>
      </c>
      <c r="B499" t="s">
        <v>116</v>
      </c>
      <c r="C499" t="s">
        <v>119</v>
      </c>
      <c r="D499" s="1" t="s">
        <v>521</v>
      </c>
      <c r="E499" t="s">
        <v>48</v>
      </c>
      <c r="F499" t="s">
        <v>124</v>
      </c>
      <c r="G499" t="s">
        <v>255</v>
      </c>
      <c r="H499" t="s">
        <v>281</v>
      </c>
      <c r="I499" t="str">
        <f>RIGHT(HvDOutputData[[#This Row],[OPLocCode]],1)</f>
        <v>2</v>
      </c>
      <c r="J499" t="s">
        <v>385</v>
      </c>
    </row>
    <row r="500" spans="1:10" x14ac:dyDescent="0.45">
      <c r="A500" t="s">
        <v>14</v>
      </c>
      <c r="B500" t="s">
        <v>116</v>
      </c>
      <c r="C500" t="s">
        <v>119</v>
      </c>
      <c r="D500" s="1" t="s">
        <v>521</v>
      </c>
      <c r="E500" t="s">
        <v>48</v>
      </c>
      <c r="F500" t="s">
        <v>124</v>
      </c>
      <c r="G500" t="s">
        <v>255</v>
      </c>
      <c r="H500" t="s">
        <v>283</v>
      </c>
      <c r="I500" t="str">
        <f>RIGHT(HvDOutputData[[#This Row],[OPLocCode]],1)</f>
        <v>4</v>
      </c>
      <c r="J500" t="s">
        <v>387</v>
      </c>
    </row>
    <row r="501" spans="1:10" x14ac:dyDescent="0.45">
      <c r="A501" t="s">
        <v>14</v>
      </c>
      <c r="B501" t="s">
        <v>116</v>
      </c>
      <c r="C501" t="s">
        <v>119</v>
      </c>
      <c r="D501" s="1" t="s">
        <v>521</v>
      </c>
      <c r="E501" t="s">
        <v>48</v>
      </c>
      <c r="F501" t="s">
        <v>124</v>
      </c>
      <c r="G501" t="s">
        <v>255</v>
      </c>
      <c r="H501" t="s">
        <v>284</v>
      </c>
      <c r="I501" t="str">
        <f>RIGHT(HvDOutputData[[#This Row],[OPLocCode]],1)</f>
        <v>5</v>
      </c>
      <c r="J501" t="s">
        <v>388</v>
      </c>
    </row>
    <row r="502" spans="1:10" x14ac:dyDescent="0.45">
      <c r="A502" t="s">
        <v>14</v>
      </c>
      <c r="B502" t="s">
        <v>116</v>
      </c>
      <c r="C502" t="s">
        <v>119</v>
      </c>
      <c r="D502" s="1" t="s">
        <v>521</v>
      </c>
      <c r="E502" t="s">
        <v>48</v>
      </c>
      <c r="F502" t="s">
        <v>124</v>
      </c>
      <c r="G502" t="s">
        <v>255</v>
      </c>
      <c r="H502" t="s">
        <v>29</v>
      </c>
      <c r="I502" t="str">
        <f>RIGHT(HvDOutputData[[#This Row],[OPLocCode]],1)</f>
        <v>1</v>
      </c>
      <c r="J502" t="s">
        <v>390</v>
      </c>
    </row>
    <row r="503" spans="1:10" x14ac:dyDescent="0.45">
      <c r="A503" t="s">
        <v>14</v>
      </c>
      <c r="B503" t="s">
        <v>116</v>
      </c>
      <c r="C503" t="s">
        <v>119</v>
      </c>
      <c r="D503" s="1" t="s">
        <v>521</v>
      </c>
      <c r="E503" t="s">
        <v>48</v>
      </c>
      <c r="F503" t="s">
        <v>124</v>
      </c>
      <c r="G503" t="s">
        <v>255</v>
      </c>
      <c r="H503" t="s">
        <v>137</v>
      </c>
      <c r="I503" t="str">
        <f>RIGHT(HvDOutputData[[#This Row],[OPLocCode]],1)</f>
        <v>2</v>
      </c>
      <c r="J503" t="s">
        <v>391</v>
      </c>
    </row>
    <row r="504" spans="1:10" x14ac:dyDescent="0.45">
      <c r="A504" t="s">
        <v>14</v>
      </c>
      <c r="B504" t="s">
        <v>116</v>
      </c>
      <c r="C504" t="s">
        <v>119</v>
      </c>
      <c r="D504" s="1" t="s">
        <v>521</v>
      </c>
      <c r="E504" t="s">
        <v>48</v>
      </c>
      <c r="F504" t="s">
        <v>124</v>
      </c>
      <c r="G504" t="s">
        <v>255</v>
      </c>
      <c r="H504" t="s">
        <v>287</v>
      </c>
      <c r="I504" t="str">
        <f>RIGHT(HvDOutputData[[#This Row],[OPLocCode]],1)</f>
        <v>4</v>
      </c>
      <c r="J504" t="s">
        <v>393</v>
      </c>
    </row>
    <row r="505" spans="1:10" x14ac:dyDescent="0.45">
      <c r="A505" t="s">
        <v>14</v>
      </c>
      <c r="B505" t="s">
        <v>116</v>
      </c>
      <c r="C505" t="s">
        <v>119</v>
      </c>
      <c r="D505" s="1" t="s">
        <v>521</v>
      </c>
      <c r="E505" t="s">
        <v>48</v>
      </c>
      <c r="F505" t="s">
        <v>124</v>
      </c>
      <c r="G505" t="s">
        <v>255</v>
      </c>
      <c r="H505" t="s">
        <v>288</v>
      </c>
      <c r="I505" t="str">
        <f>RIGHT(HvDOutputData[[#This Row],[OPLocCode]],1)</f>
        <v>5</v>
      </c>
      <c r="J505" t="s">
        <v>394</v>
      </c>
    </row>
    <row r="506" spans="1:10" x14ac:dyDescent="0.45">
      <c r="A506" t="s">
        <v>14</v>
      </c>
      <c r="B506" t="s">
        <v>117</v>
      </c>
      <c r="C506" t="s">
        <v>120</v>
      </c>
      <c r="D506" s="1" t="s">
        <v>521</v>
      </c>
      <c r="E506" t="s">
        <v>48</v>
      </c>
      <c r="F506" t="s">
        <v>124</v>
      </c>
      <c r="G506" t="s">
        <v>255</v>
      </c>
      <c r="H506" t="s">
        <v>262</v>
      </c>
      <c r="I506" t="str">
        <f>RIGHT(HvDOutputData[[#This Row],[OPLocCode]],1)</f>
        <v>1</v>
      </c>
      <c r="J506" t="s">
        <v>362</v>
      </c>
    </row>
    <row r="507" spans="1:10" x14ac:dyDescent="0.45">
      <c r="A507" t="s">
        <v>14</v>
      </c>
      <c r="B507" t="s">
        <v>117</v>
      </c>
      <c r="C507" t="s">
        <v>120</v>
      </c>
      <c r="D507" s="1" t="s">
        <v>521</v>
      </c>
      <c r="E507" t="s">
        <v>48</v>
      </c>
      <c r="F507" t="s">
        <v>124</v>
      </c>
      <c r="G507" t="s">
        <v>255</v>
      </c>
      <c r="H507" t="s">
        <v>263</v>
      </c>
      <c r="I507" t="str">
        <f>RIGHT(HvDOutputData[[#This Row],[OPLocCode]],1)</f>
        <v>2</v>
      </c>
      <c r="J507" t="s">
        <v>363</v>
      </c>
    </row>
    <row r="508" spans="1:10" x14ac:dyDescent="0.45">
      <c r="A508" t="s">
        <v>14</v>
      </c>
      <c r="B508" t="s">
        <v>117</v>
      </c>
      <c r="C508" t="s">
        <v>120</v>
      </c>
      <c r="D508" s="1" t="s">
        <v>521</v>
      </c>
      <c r="E508" t="s">
        <v>48</v>
      </c>
      <c r="F508" t="s">
        <v>124</v>
      </c>
      <c r="G508" t="s">
        <v>255</v>
      </c>
      <c r="H508" t="s">
        <v>265</v>
      </c>
      <c r="I508" t="str">
        <f>RIGHT(HvDOutputData[[#This Row],[OPLocCode]],1)</f>
        <v>4</v>
      </c>
      <c r="J508" t="s">
        <v>468</v>
      </c>
    </row>
    <row r="509" spans="1:10" x14ac:dyDescent="0.45">
      <c r="A509" t="s">
        <v>14</v>
      </c>
      <c r="B509" t="s">
        <v>117</v>
      </c>
      <c r="C509" t="s">
        <v>120</v>
      </c>
      <c r="D509" s="1" t="s">
        <v>521</v>
      </c>
      <c r="E509" t="s">
        <v>48</v>
      </c>
      <c r="F509" t="s">
        <v>124</v>
      </c>
      <c r="G509" t="s">
        <v>255</v>
      </c>
      <c r="H509" t="s">
        <v>266</v>
      </c>
      <c r="I509" t="str">
        <f>RIGHT(HvDOutputData[[#This Row],[OPLocCode]],1)</f>
        <v>5</v>
      </c>
      <c r="J509" t="s">
        <v>365</v>
      </c>
    </row>
    <row r="510" spans="1:10" x14ac:dyDescent="0.45">
      <c r="A510" t="s">
        <v>14</v>
      </c>
      <c r="B510" t="s">
        <v>117</v>
      </c>
      <c r="C510" t="s">
        <v>120</v>
      </c>
      <c r="D510" s="1" t="s">
        <v>521</v>
      </c>
      <c r="E510" t="s">
        <v>48</v>
      </c>
      <c r="F510" t="s">
        <v>124</v>
      </c>
      <c r="G510" t="s">
        <v>255</v>
      </c>
      <c r="H510" t="s">
        <v>256</v>
      </c>
      <c r="I510" t="str">
        <f>RIGHT(HvDOutputData[[#This Row],[OPLocCode]],1)</f>
        <v>1</v>
      </c>
      <c r="J510" t="s">
        <v>367</v>
      </c>
    </row>
    <row r="511" spans="1:10" x14ac:dyDescent="0.45">
      <c r="A511" t="s">
        <v>14</v>
      </c>
      <c r="B511" t="s">
        <v>117</v>
      </c>
      <c r="C511" t="s">
        <v>120</v>
      </c>
      <c r="D511" s="1" t="s">
        <v>521</v>
      </c>
      <c r="E511" t="s">
        <v>48</v>
      </c>
      <c r="F511" t="s">
        <v>124</v>
      </c>
      <c r="G511" t="s">
        <v>255</v>
      </c>
      <c r="H511" t="s">
        <v>257</v>
      </c>
      <c r="I511" t="str">
        <f>RIGHT(HvDOutputData[[#This Row],[OPLocCode]],1)</f>
        <v>2</v>
      </c>
      <c r="J511" t="s">
        <v>368</v>
      </c>
    </row>
    <row r="512" spans="1:10" x14ac:dyDescent="0.45">
      <c r="A512" t="s">
        <v>14</v>
      </c>
      <c r="B512" t="s">
        <v>117</v>
      </c>
      <c r="C512" t="s">
        <v>120</v>
      </c>
      <c r="D512" s="1" t="s">
        <v>521</v>
      </c>
      <c r="E512" t="s">
        <v>48</v>
      </c>
      <c r="F512" t="s">
        <v>124</v>
      </c>
      <c r="G512" t="s">
        <v>255</v>
      </c>
      <c r="H512" t="s">
        <v>259</v>
      </c>
      <c r="I512" t="str">
        <f>RIGHT(HvDOutputData[[#This Row],[OPLocCode]],1)</f>
        <v>4</v>
      </c>
      <c r="J512" t="s">
        <v>469</v>
      </c>
    </row>
    <row r="513" spans="1:10" x14ac:dyDescent="0.45">
      <c r="A513" t="s">
        <v>14</v>
      </c>
      <c r="B513" t="s">
        <v>117</v>
      </c>
      <c r="C513" t="s">
        <v>120</v>
      </c>
      <c r="D513" s="1" t="s">
        <v>521</v>
      </c>
      <c r="E513" t="s">
        <v>48</v>
      </c>
      <c r="F513" t="s">
        <v>124</v>
      </c>
      <c r="G513" t="s">
        <v>255</v>
      </c>
      <c r="H513" t="s">
        <v>260</v>
      </c>
      <c r="I513" t="str">
        <f>RIGHT(HvDOutputData[[#This Row],[OPLocCode]],1)</f>
        <v>5</v>
      </c>
      <c r="J513" t="s">
        <v>370</v>
      </c>
    </row>
    <row r="514" spans="1:10" x14ac:dyDescent="0.45">
      <c r="A514" t="s">
        <v>14</v>
      </c>
      <c r="B514" t="s">
        <v>117</v>
      </c>
      <c r="C514" t="s">
        <v>120</v>
      </c>
      <c r="D514" s="1" t="s">
        <v>521</v>
      </c>
      <c r="E514" t="s">
        <v>48</v>
      </c>
      <c r="F514" t="s">
        <v>124</v>
      </c>
      <c r="G514" t="s">
        <v>255</v>
      </c>
      <c r="H514" t="s">
        <v>268</v>
      </c>
      <c r="I514" t="str">
        <f>RIGHT(HvDOutputData[[#This Row],[OPLocCode]],1)</f>
        <v>1</v>
      </c>
      <c r="J514" t="s">
        <v>372</v>
      </c>
    </row>
    <row r="515" spans="1:10" x14ac:dyDescent="0.45">
      <c r="A515" t="s">
        <v>14</v>
      </c>
      <c r="B515" t="s">
        <v>117</v>
      </c>
      <c r="C515" t="s">
        <v>120</v>
      </c>
      <c r="D515" s="1" t="s">
        <v>521</v>
      </c>
      <c r="E515" t="s">
        <v>48</v>
      </c>
      <c r="F515" t="s">
        <v>124</v>
      </c>
      <c r="G515" t="s">
        <v>255</v>
      </c>
      <c r="H515" t="s">
        <v>269</v>
      </c>
      <c r="I515" t="str">
        <f>RIGHT(HvDOutputData[[#This Row],[OPLocCode]],1)</f>
        <v>2</v>
      </c>
      <c r="J515" t="s">
        <v>373</v>
      </c>
    </row>
    <row r="516" spans="1:10" x14ac:dyDescent="0.45">
      <c r="A516" t="s">
        <v>14</v>
      </c>
      <c r="B516" t="s">
        <v>117</v>
      </c>
      <c r="C516" t="s">
        <v>120</v>
      </c>
      <c r="D516" s="1" t="s">
        <v>521</v>
      </c>
      <c r="E516" t="s">
        <v>48</v>
      </c>
      <c r="F516" t="s">
        <v>124</v>
      </c>
      <c r="G516" t="s">
        <v>255</v>
      </c>
      <c r="H516" t="s">
        <v>271</v>
      </c>
      <c r="I516" t="str">
        <f>RIGHT(HvDOutputData[[#This Row],[OPLocCode]],1)</f>
        <v>4</v>
      </c>
      <c r="J516" t="s">
        <v>375</v>
      </c>
    </row>
    <row r="517" spans="1:10" x14ac:dyDescent="0.45">
      <c r="A517" t="s">
        <v>14</v>
      </c>
      <c r="B517" t="s">
        <v>117</v>
      </c>
      <c r="C517" t="s">
        <v>120</v>
      </c>
      <c r="D517" s="1" t="s">
        <v>521</v>
      </c>
      <c r="E517" t="s">
        <v>48</v>
      </c>
      <c r="F517" t="s">
        <v>124</v>
      </c>
      <c r="G517" t="s">
        <v>255</v>
      </c>
      <c r="H517" t="s">
        <v>272</v>
      </c>
      <c r="I517" t="str">
        <f>RIGHT(HvDOutputData[[#This Row],[OPLocCode]],1)</f>
        <v>5</v>
      </c>
      <c r="J517" t="s">
        <v>376</v>
      </c>
    </row>
    <row r="518" spans="1:10" x14ac:dyDescent="0.45">
      <c r="A518" t="s">
        <v>14</v>
      </c>
      <c r="B518" t="s">
        <v>117</v>
      </c>
      <c r="C518" t="s">
        <v>120</v>
      </c>
      <c r="D518" s="1" t="s">
        <v>521</v>
      </c>
      <c r="E518" t="s">
        <v>48</v>
      </c>
      <c r="F518" t="s">
        <v>124</v>
      </c>
      <c r="G518" t="s">
        <v>255</v>
      </c>
      <c r="H518" t="s">
        <v>274</v>
      </c>
      <c r="I518" t="str">
        <f>RIGHT(HvDOutputData[[#This Row],[OPLocCode]],1)</f>
        <v>1</v>
      </c>
      <c r="J518" t="s">
        <v>378</v>
      </c>
    </row>
    <row r="519" spans="1:10" x14ac:dyDescent="0.45">
      <c r="A519" t="s">
        <v>14</v>
      </c>
      <c r="B519" t="s">
        <v>117</v>
      </c>
      <c r="C519" t="s">
        <v>120</v>
      </c>
      <c r="D519" s="1" t="s">
        <v>521</v>
      </c>
      <c r="E519" t="s">
        <v>48</v>
      </c>
      <c r="F519" t="s">
        <v>124</v>
      </c>
      <c r="G519" t="s">
        <v>255</v>
      </c>
      <c r="H519" t="s">
        <v>275</v>
      </c>
      <c r="I519" t="str">
        <f>RIGHT(HvDOutputData[[#This Row],[OPLocCode]],1)</f>
        <v>2</v>
      </c>
      <c r="J519" t="s">
        <v>379</v>
      </c>
    </row>
    <row r="520" spans="1:10" x14ac:dyDescent="0.45">
      <c r="A520" t="s">
        <v>14</v>
      </c>
      <c r="B520" t="s">
        <v>117</v>
      </c>
      <c r="C520" t="s">
        <v>120</v>
      </c>
      <c r="D520" s="1" t="s">
        <v>521</v>
      </c>
      <c r="E520" t="s">
        <v>48</v>
      </c>
      <c r="F520" t="s">
        <v>124</v>
      </c>
      <c r="G520" t="s">
        <v>255</v>
      </c>
      <c r="H520" t="s">
        <v>277</v>
      </c>
      <c r="I520" t="str">
        <f>RIGHT(HvDOutputData[[#This Row],[OPLocCode]],1)</f>
        <v>4</v>
      </c>
      <c r="J520" t="s">
        <v>381</v>
      </c>
    </row>
    <row r="521" spans="1:10" x14ac:dyDescent="0.45">
      <c r="A521" t="s">
        <v>14</v>
      </c>
      <c r="B521" t="s">
        <v>117</v>
      </c>
      <c r="C521" t="s">
        <v>120</v>
      </c>
      <c r="D521" s="1" t="s">
        <v>521</v>
      </c>
      <c r="E521" t="s">
        <v>48</v>
      </c>
      <c r="F521" t="s">
        <v>124</v>
      </c>
      <c r="G521" t="s">
        <v>255</v>
      </c>
      <c r="H521" t="s">
        <v>278</v>
      </c>
      <c r="I521" t="str">
        <f>RIGHT(HvDOutputData[[#This Row],[OPLocCode]],1)</f>
        <v>5</v>
      </c>
      <c r="J521" t="s">
        <v>382</v>
      </c>
    </row>
    <row r="522" spans="1:10" x14ac:dyDescent="0.45">
      <c r="A522" t="s">
        <v>14</v>
      </c>
      <c r="B522" t="s">
        <v>117</v>
      </c>
      <c r="C522" t="s">
        <v>120</v>
      </c>
      <c r="D522" s="1" t="s">
        <v>521</v>
      </c>
      <c r="E522" t="s">
        <v>48</v>
      </c>
      <c r="F522" t="s">
        <v>124</v>
      </c>
      <c r="G522" t="s">
        <v>255</v>
      </c>
      <c r="H522" t="s">
        <v>280</v>
      </c>
      <c r="I522" t="str">
        <f>RIGHT(HvDOutputData[[#This Row],[OPLocCode]],1)</f>
        <v>1</v>
      </c>
      <c r="J522" t="s">
        <v>384</v>
      </c>
    </row>
    <row r="523" spans="1:10" x14ac:dyDescent="0.45">
      <c r="A523" t="s">
        <v>14</v>
      </c>
      <c r="B523" t="s">
        <v>117</v>
      </c>
      <c r="C523" t="s">
        <v>120</v>
      </c>
      <c r="D523" s="1" t="s">
        <v>521</v>
      </c>
      <c r="E523" t="s">
        <v>48</v>
      </c>
      <c r="F523" t="s">
        <v>124</v>
      </c>
      <c r="G523" t="s">
        <v>255</v>
      </c>
      <c r="H523" t="s">
        <v>281</v>
      </c>
      <c r="I523" t="str">
        <f>RIGHT(HvDOutputData[[#This Row],[OPLocCode]],1)</f>
        <v>2</v>
      </c>
      <c r="J523" t="s">
        <v>385</v>
      </c>
    </row>
    <row r="524" spans="1:10" x14ac:dyDescent="0.45">
      <c r="A524" t="s">
        <v>14</v>
      </c>
      <c r="B524" t="s">
        <v>117</v>
      </c>
      <c r="C524" t="s">
        <v>120</v>
      </c>
      <c r="D524" s="1" t="s">
        <v>521</v>
      </c>
      <c r="E524" t="s">
        <v>48</v>
      </c>
      <c r="F524" t="s">
        <v>124</v>
      </c>
      <c r="G524" t="s">
        <v>255</v>
      </c>
      <c r="H524" t="s">
        <v>283</v>
      </c>
      <c r="I524" t="str">
        <f>RIGHT(HvDOutputData[[#This Row],[OPLocCode]],1)</f>
        <v>4</v>
      </c>
      <c r="J524" t="s">
        <v>387</v>
      </c>
    </row>
    <row r="525" spans="1:10" x14ac:dyDescent="0.45">
      <c r="A525" t="s">
        <v>14</v>
      </c>
      <c r="B525" t="s">
        <v>117</v>
      </c>
      <c r="C525" t="s">
        <v>120</v>
      </c>
      <c r="D525" s="1" t="s">
        <v>521</v>
      </c>
      <c r="E525" t="s">
        <v>48</v>
      </c>
      <c r="F525" t="s">
        <v>124</v>
      </c>
      <c r="G525" t="s">
        <v>255</v>
      </c>
      <c r="H525" t="s">
        <v>284</v>
      </c>
      <c r="I525" t="str">
        <f>RIGHT(HvDOutputData[[#This Row],[OPLocCode]],1)</f>
        <v>5</v>
      </c>
      <c r="J525" t="s">
        <v>388</v>
      </c>
    </row>
    <row r="526" spans="1:10" x14ac:dyDescent="0.45">
      <c r="A526" t="s">
        <v>14</v>
      </c>
      <c r="B526" t="s">
        <v>117</v>
      </c>
      <c r="C526" t="s">
        <v>120</v>
      </c>
      <c r="D526" s="1" t="s">
        <v>521</v>
      </c>
      <c r="E526" t="s">
        <v>48</v>
      </c>
      <c r="F526" t="s">
        <v>124</v>
      </c>
      <c r="G526" t="s">
        <v>255</v>
      </c>
      <c r="H526" t="s">
        <v>29</v>
      </c>
      <c r="I526" t="str">
        <f>RIGHT(HvDOutputData[[#This Row],[OPLocCode]],1)</f>
        <v>1</v>
      </c>
      <c r="J526" t="s">
        <v>390</v>
      </c>
    </row>
    <row r="527" spans="1:10" x14ac:dyDescent="0.45">
      <c r="A527" t="s">
        <v>14</v>
      </c>
      <c r="B527" t="s">
        <v>117</v>
      </c>
      <c r="C527" t="s">
        <v>120</v>
      </c>
      <c r="D527" s="1" t="s">
        <v>521</v>
      </c>
      <c r="E527" t="s">
        <v>48</v>
      </c>
      <c r="F527" t="s">
        <v>124</v>
      </c>
      <c r="G527" t="s">
        <v>255</v>
      </c>
      <c r="H527" t="s">
        <v>137</v>
      </c>
      <c r="I527" t="str">
        <f>RIGHT(HvDOutputData[[#This Row],[OPLocCode]],1)</f>
        <v>2</v>
      </c>
      <c r="J527" t="s">
        <v>391</v>
      </c>
    </row>
    <row r="528" spans="1:10" x14ac:dyDescent="0.45">
      <c r="A528" t="s">
        <v>14</v>
      </c>
      <c r="B528" t="s">
        <v>117</v>
      </c>
      <c r="C528" t="s">
        <v>120</v>
      </c>
      <c r="D528" s="1" t="s">
        <v>521</v>
      </c>
      <c r="E528" t="s">
        <v>48</v>
      </c>
      <c r="F528" t="s">
        <v>124</v>
      </c>
      <c r="G528" t="s">
        <v>255</v>
      </c>
      <c r="H528" t="s">
        <v>287</v>
      </c>
      <c r="I528" t="str">
        <f>RIGHT(HvDOutputData[[#This Row],[OPLocCode]],1)</f>
        <v>4</v>
      </c>
      <c r="J528" t="s">
        <v>393</v>
      </c>
    </row>
    <row r="529" spans="1:10" x14ac:dyDescent="0.45">
      <c r="A529" t="s">
        <v>14</v>
      </c>
      <c r="B529" t="s">
        <v>117</v>
      </c>
      <c r="C529" t="s">
        <v>120</v>
      </c>
      <c r="D529" s="1" t="s">
        <v>521</v>
      </c>
      <c r="E529" t="s">
        <v>48</v>
      </c>
      <c r="F529" t="s">
        <v>124</v>
      </c>
      <c r="G529" t="s">
        <v>255</v>
      </c>
      <c r="H529" t="s">
        <v>288</v>
      </c>
      <c r="I529" t="str">
        <f>RIGHT(HvDOutputData[[#This Row],[OPLocCode]],1)</f>
        <v>5</v>
      </c>
      <c r="J529" t="s">
        <v>394</v>
      </c>
    </row>
    <row r="530" spans="1:10" x14ac:dyDescent="0.45">
      <c r="A530" t="s">
        <v>14</v>
      </c>
      <c r="B530" t="s">
        <v>118</v>
      </c>
      <c r="C530" t="s">
        <v>121</v>
      </c>
      <c r="D530" s="1" t="s">
        <v>521</v>
      </c>
      <c r="E530" t="s">
        <v>48</v>
      </c>
      <c r="F530" t="s">
        <v>124</v>
      </c>
      <c r="G530" t="s">
        <v>255</v>
      </c>
      <c r="H530" t="s">
        <v>299</v>
      </c>
      <c r="I530" t="str">
        <f>RIGHT(HvDOutputData[[#This Row],[OPLocCode]],1)</f>
        <v>A</v>
      </c>
      <c r="J530" t="s">
        <v>470</v>
      </c>
    </row>
    <row r="531" spans="1:10" x14ac:dyDescent="0.45">
      <c r="A531" t="s">
        <v>14</v>
      </c>
      <c r="B531" t="s">
        <v>118</v>
      </c>
      <c r="C531" t="s">
        <v>121</v>
      </c>
      <c r="D531" s="1" t="s">
        <v>521</v>
      </c>
      <c r="E531" t="s">
        <v>48</v>
      </c>
      <c r="F531" t="s">
        <v>124</v>
      </c>
      <c r="G531" t="s">
        <v>255</v>
      </c>
      <c r="H531" t="s">
        <v>300</v>
      </c>
      <c r="I531" t="str">
        <f>RIGHT(HvDOutputData[[#This Row],[OPLocCode]],1)</f>
        <v>B</v>
      </c>
      <c r="J531" t="s">
        <v>471</v>
      </c>
    </row>
    <row r="532" spans="1:10" x14ac:dyDescent="0.45">
      <c r="A532" t="s">
        <v>14</v>
      </c>
      <c r="B532" t="s">
        <v>118</v>
      </c>
      <c r="C532" t="s">
        <v>121</v>
      </c>
      <c r="D532" s="1" t="s">
        <v>521</v>
      </c>
      <c r="E532" t="s">
        <v>48</v>
      </c>
      <c r="F532" t="s">
        <v>124</v>
      </c>
      <c r="G532" t="s">
        <v>255</v>
      </c>
      <c r="H532" t="s">
        <v>290</v>
      </c>
      <c r="I532" t="str">
        <f>RIGHT(HvDOutputData[[#This Row],[OPLocCode]],1)</f>
        <v>A</v>
      </c>
      <c r="J532" t="s">
        <v>472</v>
      </c>
    </row>
    <row r="533" spans="1:10" x14ac:dyDescent="0.45">
      <c r="A533" t="s">
        <v>14</v>
      </c>
      <c r="B533" t="s">
        <v>118</v>
      </c>
      <c r="C533" t="s">
        <v>121</v>
      </c>
      <c r="D533" s="1" t="s">
        <v>521</v>
      </c>
      <c r="E533" t="s">
        <v>48</v>
      </c>
      <c r="F533" t="s">
        <v>124</v>
      </c>
      <c r="G533" t="s">
        <v>255</v>
      </c>
      <c r="H533" t="s">
        <v>291</v>
      </c>
      <c r="I533" t="str">
        <f>RIGHT(HvDOutputData[[#This Row],[OPLocCode]],1)</f>
        <v>B</v>
      </c>
      <c r="J533" t="s">
        <v>473</v>
      </c>
    </row>
    <row r="534" spans="1:10" x14ac:dyDescent="0.45">
      <c r="A534" t="s">
        <v>14</v>
      </c>
      <c r="B534" t="s">
        <v>118</v>
      </c>
      <c r="C534" t="s">
        <v>121</v>
      </c>
      <c r="D534" s="1" t="s">
        <v>521</v>
      </c>
      <c r="E534" t="s">
        <v>48</v>
      </c>
      <c r="F534" t="s">
        <v>124</v>
      </c>
      <c r="G534" t="s">
        <v>255</v>
      </c>
      <c r="H534" t="s">
        <v>293</v>
      </c>
      <c r="I534" t="str">
        <f>RIGHT(HvDOutputData[[#This Row],[OPLocCode]],1)</f>
        <v>A</v>
      </c>
      <c r="J534" t="s">
        <v>474</v>
      </c>
    </row>
    <row r="535" spans="1:10" x14ac:dyDescent="0.45">
      <c r="A535" t="s">
        <v>14</v>
      </c>
      <c r="B535" t="s">
        <v>118</v>
      </c>
      <c r="C535" t="s">
        <v>121</v>
      </c>
      <c r="D535" s="1" t="s">
        <v>521</v>
      </c>
      <c r="E535" t="s">
        <v>48</v>
      </c>
      <c r="F535" t="s">
        <v>124</v>
      </c>
      <c r="G535" t="s">
        <v>255</v>
      </c>
      <c r="H535" t="s">
        <v>294</v>
      </c>
      <c r="I535" t="str">
        <f>RIGHT(HvDOutputData[[#This Row],[OPLocCode]],1)</f>
        <v>B</v>
      </c>
      <c r="J535" t="s">
        <v>475</v>
      </c>
    </row>
    <row r="536" spans="1:10" x14ac:dyDescent="0.45">
      <c r="A536" t="s">
        <v>14</v>
      </c>
      <c r="B536" t="s">
        <v>118</v>
      </c>
      <c r="C536" t="s">
        <v>121</v>
      </c>
      <c r="D536" s="1" t="s">
        <v>521</v>
      </c>
      <c r="E536" t="s">
        <v>48</v>
      </c>
      <c r="F536" t="s">
        <v>124</v>
      </c>
      <c r="G536" t="s">
        <v>255</v>
      </c>
      <c r="H536" t="s">
        <v>296</v>
      </c>
      <c r="I536" t="str">
        <f>RIGHT(HvDOutputData[[#This Row],[OPLocCode]],1)</f>
        <v>A</v>
      </c>
      <c r="J536" t="s">
        <v>476</v>
      </c>
    </row>
    <row r="537" spans="1:10" x14ac:dyDescent="0.45">
      <c r="A537" t="s">
        <v>14</v>
      </c>
      <c r="B537" t="s">
        <v>118</v>
      </c>
      <c r="C537" t="s">
        <v>121</v>
      </c>
      <c r="D537" s="1" t="s">
        <v>521</v>
      </c>
      <c r="E537" t="s">
        <v>48</v>
      </c>
      <c r="F537" t="s">
        <v>124</v>
      </c>
      <c r="G537" t="s">
        <v>255</v>
      </c>
      <c r="H537" t="s">
        <v>297</v>
      </c>
      <c r="I537" t="str">
        <f>RIGHT(HvDOutputData[[#This Row],[OPLocCode]],1)</f>
        <v>B</v>
      </c>
      <c r="J537" t="s">
        <v>477</v>
      </c>
    </row>
    <row r="538" spans="1:10" x14ac:dyDescent="0.45">
      <c r="A538" t="s">
        <v>14</v>
      </c>
      <c r="B538" t="s">
        <v>118</v>
      </c>
      <c r="C538" t="s">
        <v>121</v>
      </c>
      <c r="D538" s="1" t="s">
        <v>521</v>
      </c>
      <c r="E538" t="s">
        <v>48</v>
      </c>
      <c r="F538" t="s">
        <v>124</v>
      </c>
      <c r="G538" t="s">
        <v>255</v>
      </c>
      <c r="H538" t="s">
        <v>311</v>
      </c>
      <c r="I538" t="str">
        <f>RIGHT(HvDOutputData[[#This Row],[OPLocCode]],1)</f>
        <v>A</v>
      </c>
      <c r="J538" t="s">
        <v>478</v>
      </c>
    </row>
    <row r="539" spans="1:10" x14ac:dyDescent="0.45">
      <c r="A539" t="s">
        <v>14</v>
      </c>
      <c r="B539" t="s">
        <v>118</v>
      </c>
      <c r="C539" t="s">
        <v>121</v>
      </c>
      <c r="D539" s="1" t="s">
        <v>521</v>
      </c>
      <c r="E539" t="s">
        <v>48</v>
      </c>
      <c r="F539" t="s">
        <v>124</v>
      </c>
      <c r="G539" t="s">
        <v>255</v>
      </c>
      <c r="H539" t="s">
        <v>312</v>
      </c>
      <c r="I539" t="str">
        <f>RIGHT(HvDOutputData[[#This Row],[OPLocCode]],1)</f>
        <v>B</v>
      </c>
      <c r="J539" t="s">
        <v>479</v>
      </c>
    </row>
    <row r="540" spans="1:10" x14ac:dyDescent="0.45">
      <c r="A540" t="s">
        <v>14</v>
      </c>
      <c r="B540" t="s">
        <v>118</v>
      </c>
      <c r="C540" t="s">
        <v>121</v>
      </c>
      <c r="D540" s="1" t="s">
        <v>521</v>
      </c>
      <c r="E540" t="s">
        <v>48</v>
      </c>
      <c r="F540" t="s">
        <v>124</v>
      </c>
      <c r="G540" t="s">
        <v>255</v>
      </c>
      <c r="H540" t="s">
        <v>302</v>
      </c>
      <c r="I540" t="str">
        <f>RIGHT(HvDOutputData[[#This Row],[OPLocCode]],1)</f>
        <v>A</v>
      </c>
      <c r="J540" t="s">
        <v>480</v>
      </c>
    </row>
    <row r="541" spans="1:10" x14ac:dyDescent="0.45">
      <c r="A541" t="s">
        <v>14</v>
      </c>
      <c r="B541" t="s">
        <v>118</v>
      </c>
      <c r="C541" t="s">
        <v>121</v>
      </c>
      <c r="D541" s="1" t="s">
        <v>521</v>
      </c>
      <c r="E541" t="s">
        <v>48</v>
      </c>
      <c r="F541" t="s">
        <v>124</v>
      </c>
      <c r="G541" t="s">
        <v>255</v>
      </c>
      <c r="H541" t="s">
        <v>303</v>
      </c>
      <c r="I541" t="str">
        <f>RIGHT(HvDOutputData[[#This Row],[OPLocCode]],1)</f>
        <v>B</v>
      </c>
      <c r="J541" t="s">
        <v>481</v>
      </c>
    </row>
    <row r="542" spans="1:10" x14ac:dyDescent="0.45">
      <c r="A542" t="s">
        <v>14</v>
      </c>
      <c r="B542" t="s">
        <v>118</v>
      </c>
      <c r="C542" t="s">
        <v>121</v>
      </c>
      <c r="D542" s="1" t="s">
        <v>521</v>
      </c>
      <c r="E542" t="s">
        <v>48</v>
      </c>
      <c r="F542" t="s">
        <v>124</v>
      </c>
      <c r="G542" t="s">
        <v>255</v>
      </c>
      <c r="H542" t="s">
        <v>305</v>
      </c>
      <c r="I542" t="str">
        <f>RIGHT(HvDOutputData[[#This Row],[OPLocCode]],1)</f>
        <v>A</v>
      </c>
      <c r="J542" t="s">
        <v>482</v>
      </c>
    </row>
    <row r="543" spans="1:10" x14ac:dyDescent="0.45">
      <c r="A543" t="s">
        <v>14</v>
      </c>
      <c r="B543" t="s">
        <v>118</v>
      </c>
      <c r="C543" t="s">
        <v>121</v>
      </c>
      <c r="D543" s="1" t="s">
        <v>521</v>
      </c>
      <c r="E543" t="s">
        <v>48</v>
      </c>
      <c r="F543" t="s">
        <v>124</v>
      </c>
      <c r="G543" t="s">
        <v>255</v>
      </c>
      <c r="H543" t="s">
        <v>306</v>
      </c>
      <c r="I543" t="str">
        <f>RIGHT(HvDOutputData[[#This Row],[OPLocCode]],1)</f>
        <v>B</v>
      </c>
      <c r="J543" t="s">
        <v>483</v>
      </c>
    </row>
    <row r="544" spans="1:10" x14ac:dyDescent="0.45">
      <c r="A544" t="s">
        <v>14</v>
      </c>
      <c r="B544" t="s">
        <v>118</v>
      </c>
      <c r="C544" t="s">
        <v>121</v>
      </c>
      <c r="D544" s="1" t="s">
        <v>521</v>
      </c>
      <c r="E544" t="s">
        <v>48</v>
      </c>
      <c r="F544" t="s">
        <v>124</v>
      </c>
      <c r="G544" t="s">
        <v>255</v>
      </c>
      <c r="H544" t="s">
        <v>308</v>
      </c>
      <c r="I544" t="str">
        <f>RIGHT(HvDOutputData[[#This Row],[OPLocCode]],1)</f>
        <v>A</v>
      </c>
      <c r="J544" t="s">
        <v>484</v>
      </c>
    </row>
    <row r="545" spans="1:10" x14ac:dyDescent="0.45">
      <c r="A545" t="s">
        <v>14</v>
      </c>
      <c r="B545" t="s">
        <v>118</v>
      </c>
      <c r="C545" t="s">
        <v>121</v>
      </c>
      <c r="D545" s="1" t="s">
        <v>521</v>
      </c>
      <c r="E545" t="s">
        <v>48</v>
      </c>
      <c r="F545" t="s">
        <v>124</v>
      </c>
      <c r="G545" t="s">
        <v>255</v>
      </c>
      <c r="H545" t="s">
        <v>309</v>
      </c>
      <c r="I545" t="str">
        <f>RIGHT(HvDOutputData[[#This Row],[OPLocCode]],1)</f>
        <v>B</v>
      </c>
      <c r="J545" t="s">
        <v>485</v>
      </c>
    </row>
    <row r="546" spans="1:10" x14ac:dyDescent="0.45">
      <c r="A546" t="s">
        <v>14</v>
      </c>
      <c r="B546" t="s">
        <v>118</v>
      </c>
      <c r="C546" t="s">
        <v>121</v>
      </c>
      <c r="D546" s="1" t="s">
        <v>521</v>
      </c>
      <c r="E546" t="s">
        <v>48</v>
      </c>
      <c r="F546" t="s">
        <v>124</v>
      </c>
      <c r="G546" t="s">
        <v>255</v>
      </c>
      <c r="H546" t="s">
        <v>323</v>
      </c>
      <c r="I546" t="str">
        <f>RIGHT(HvDOutputData[[#This Row],[OPLocCode]],1)</f>
        <v>A</v>
      </c>
      <c r="J546" t="s">
        <v>486</v>
      </c>
    </row>
    <row r="547" spans="1:10" x14ac:dyDescent="0.45">
      <c r="A547" t="s">
        <v>14</v>
      </c>
      <c r="B547" t="s">
        <v>118</v>
      </c>
      <c r="C547" t="s">
        <v>121</v>
      </c>
      <c r="D547" s="1" t="s">
        <v>521</v>
      </c>
      <c r="E547" t="s">
        <v>48</v>
      </c>
      <c r="F547" t="s">
        <v>124</v>
      </c>
      <c r="G547" t="s">
        <v>255</v>
      </c>
      <c r="H547" t="s">
        <v>324</v>
      </c>
      <c r="I547" t="str">
        <f>RIGHT(HvDOutputData[[#This Row],[OPLocCode]],1)</f>
        <v>B</v>
      </c>
      <c r="J547" t="s">
        <v>487</v>
      </c>
    </row>
    <row r="548" spans="1:10" x14ac:dyDescent="0.45">
      <c r="A548" t="s">
        <v>14</v>
      </c>
      <c r="B548" t="s">
        <v>118</v>
      </c>
      <c r="C548" t="s">
        <v>121</v>
      </c>
      <c r="D548" s="1" t="s">
        <v>521</v>
      </c>
      <c r="E548" t="s">
        <v>48</v>
      </c>
      <c r="F548" t="s">
        <v>124</v>
      </c>
      <c r="G548" t="s">
        <v>255</v>
      </c>
      <c r="H548" t="s">
        <v>314</v>
      </c>
      <c r="I548" t="str">
        <f>RIGHT(HvDOutputData[[#This Row],[OPLocCode]],1)</f>
        <v>A</v>
      </c>
      <c r="J548" t="s">
        <v>488</v>
      </c>
    </row>
    <row r="549" spans="1:10" x14ac:dyDescent="0.45">
      <c r="A549" t="s">
        <v>14</v>
      </c>
      <c r="B549" t="s">
        <v>118</v>
      </c>
      <c r="C549" t="s">
        <v>121</v>
      </c>
      <c r="D549" s="1" t="s">
        <v>521</v>
      </c>
      <c r="E549" t="s">
        <v>48</v>
      </c>
      <c r="F549" t="s">
        <v>124</v>
      </c>
      <c r="G549" t="s">
        <v>255</v>
      </c>
      <c r="H549" t="s">
        <v>315</v>
      </c>
      <c r="I549" t="str">
        <f>RIGHT(HvDOutputData[[#This Row],[OPLocCode]],1)</f>
        <v>B</v>
      </c>
      <c r="J549" t="s">
        <v>489</v>
      </c>
    </row>
    <row r="550" spans="1:10" x14ac:dyDescent="0.45">
      <c r="A550" t="s">
        <v>14</v>
      </c>
      <c r="B550" t="s">
        <v>118</v>
      </c>
      <c r="C550" t="s">
        <v>121</v>
      </c>
      <c r="D550" s="1" t="s">
        <v>521</v>
      </c>
      <c r="E550" t="s">
        <v>48</v>
      </c>
      <c r="F550" t="s">
        <v>124</v>
      </c>
      <c r="G550" t="s">
        <v>255</v>
      </c>
      <c r="H550" t="s">
        <v>317</v>
      </c>
      <c r="I550" t="str">
        <f>RIGHT(HvDOutputData[[#This Row],[OPLocCode]],1)</f>
        <v>A</v>
      </c>
      <c r="J550" t="s">
        <v>490</v>
      </c>
    </row>
    <row r="551" spans="1:10" x14ac:dyDescent="0.45">
      <c r="A551" t="s">
        <v>14</v>
      </c>
      <c r="B551" t="s">
        <v>118</v>
      </c>
      <c r="C551" t="s">
        <v>121</v>
      </c>
      <c r="D551" s="1" t="s">
        <v>521</v>
      </c>
      <c r="E551" t="s">
        <v>48</v>
      </c>
      <c r="F551" t="s">
        <v>124</v>
      </c>
      <c r="G551" t="s">
        <v>255</v>
      </c>
      <c r="H551" t="s">
        <v>318</v>
      </c>
      <c r="I551" t="str">
        <f>RIGHT(HvDOutputData[[#This Row],[OPLocCode]],1)</f>
        <v>B</v>
      </c>
      <c r="J551" t="s">
        <v>491</v>
      </c>
    </row>
    <row r="552" spans="1:10" x14ac:dyDescent="0.45">
      <c r="A552" t="s">
        <v>14</v>
      </c>
      <c r="B552" t="s">
        <v>118</v>
      </c>
      <c r="C552" t="s">
        <v>121</v>
      </c>
      <c r="D552" s="1" t="s">
        <v>521</v>
      </c>
      <c r="E552" t="s">
        <v>48</v>
      </c>
      <c r="F552" t="s">
        <v>124</v>
      </c>
      <c r="G552" t="s">
        <v>255</v>
      </c>
      <c r="H552" t="s">
        <v>320</v>
      </c>
      <c r="I552" t="str">
        <f>RIGHT(HvDOutputData[[#This Row],[OPLocCode]],1)</f>
        <v>A</v>
      </c>
      <c r="J552" t="s">
        <v>492</v>
      </c>
    </row>
    <row r="553" spans="1:10" x14ac:dyDescent="0.45">
      <c r="A553" t="s">
        <v>14</v>
      </c>
      <c r="B553" t="s">
        <v>118</v>
      </c>
      <c r="C553" t="s">
        <v>121</v>
      </c>
      <c r="D553" s="1" t="s">
        <v>521</v>
      </c>
      <c r="E553" t="s">
        <v>48</v>
      </c>
      <c r="F553" t="s">
        <v>124</v>
      </c>
      <c r="G553" t="s">
        <v>255</v>
      </c>
      <c r="H553" t="s">
        <v>321</v>
      </c>
      <c r="I553" t="str">
        <f>RIGHT(HvDOutputData[[#This Row],[OPLocCode]],1)</f>
        <v>B</v>
      </c>
      <c r="J553" t="s">
        <v>493</v>
      </c>
    </row>
    <row r="554" spans="1:10" x14ac:dyDescent="0.45">
      <c r="A554" t="s">
        <v>14</v>
      </c>
      <c r="B554" t="s">
        <v>118</v>
      </c>
      <c r="C554" t="s">
        <v>121</v>
      </c>
      <c r="D554" s="1" t="s">
        <v>521</v>
      </c>
      <c r="E554" t="s">
        <v>48</v>
      </c>
      <c r="F554" t="s">
        <v>124</v>
      </c>
      <c r="G554" t="s">
        <v>255</v>
      </c>
      <c r="H554" t="s">
        <v>335</v>
      </c>
      <c r="I554" t="str">
        <f>RIGHT(HvDOutputData[[#This Row],[OPLocCode]],1)</f>
        <v>A</v>
      </c>
      <c r="J554" t="s">
        <v>494</v>
      </c>
    </row>
    <row r="555" spans="1:10" x14ac:dyDescent="0.45">
      <c r="A555" t="s">
        <v>14</v>
      </c>
      <c r="B555" t="s">
        <v>118</v>
      </c>
      <c r="C555" t="s">
        <v>121</v>
      </c>
      <c r="D555" s="1" t="s">
        <v>521</v>
      </c>
      <c r="E555" t="s">
        <v>48</v>
      </c>
      <c r="F555" t="s">
        <v>124</v>
      </c>
      <c r="G555" t="s">
        <v>255</v>
      </c>
      <c r="H555" t="s">
        <v>336</v>
      </c>
      <c r="I555" t="str">
        <f>RIGHT(HvDOutputData[[#This Row],[OPLocCode]],1)</f>
        <v>B</v>
      </c>
      <c r="J555" t="s">
        <v>495</v>
      </c>
    </row>
    <row r="556" spans="1:10" x14ac:dyDescent="0.45">
      <c r="A556" t="s">
        <v>14</v>
      </c>
      <c r="B556" t="s">
        <v>118</v>
      </c>
      <c r="C556" t="s">
        <v>121</v>
      </c>
      <c r="D556" s="1" t="s">
        <v>521</v>
      </c>
      <c r="E556" t="s">
        <v>48</v>
      </c>
      <c r="F556" t="s">
        <v>124</v>
      </c>
      <c r="G556" t="s">
        <v>255</v>
      </c>
      <c r="H556" t="s">
        <v>326</v>
      </c>
      <c r="I556" t="str">
        <f>RIGHT(HvDOutputData[[#This Row],[OPLocCode]],1)</f>
        <v>A</v>
      </c>
      <c r="J556" t="s">
        <v>496</v>
      </c>
    </row>
    <row r="557" spans="1:10" x14ac:dyDescent="0.45">
      <c r="A557" t="s">
        <v>14</v>
      </c>
      <c r="B557" t="s">
        <v>118</v>
      </c>
      <c r="C557" t="s">
        <v>121</v>
      </c>
      <c r="D557" s="1" t="s">
        <v>521</v>
      </c>
      <c r="E557" t="s">
        <v>48</v>
      </c>
      <c r="F557" t="s">
        <v>124</v>
      </c>
      <c r="G557" t="s">
        <v>255</v>
      </c>
      <c r="H557" t="s">
        <v>327</v>
      </c>
      <c r="I557" t="str">
        <f>RIGHT(HvDOutputData[[#This Row],[OPLocCode]],1)</f>
        <v>B</v>
      </c>
      <c r="J557" t="s">
        <v>497</v>
      </c>
    </row>
    <row r="558" spans="1:10" x14ac:dyDescent="0.45">
      <c r="A558" t="s">
        <v>14</v>
      </c>
      <c r="B558" t="s">
        <v>118</v>
      </c>
      <c r="C558" t="s">
        <v>121</v>
      </c>
      <c r="D558" s="1" t="s">
        <v>521</v>
      </c>
      <c r="E558" t="s">
        <v>48</v>
      </c>
      <c r="F558" t="s">
        <v>124</v>
      </c>
      <c r="G558" t="s">
        <v>255</v>
      </c>
      <c r="H558" t="s">
        <v>329</v>
      </c>
      <c r="I558" t="str">
        <f>RIGHT(HvDOutputData[[#This Row],[OPLocCode]],1)</f>
        <v>A</v>
      </c>
      <c r="J558" t="s">
        <v>498</v>
      </c>
    </row>
    <row r="559" spans="1:10" x14ac:dyDescent="0.45">
      <c r="A559" t="s">
        <v>14</v>
      </c>
      <c r="B559" t="s">
        <v>118</v>
      </c>
      <c r="C559" t="s">
        <v>121</v>
      </c>
      <c r="D559" s="1" t="s">
        <v>521</v>
      </c>
      <c r="E559" t="s">
        <v>48</v>
      </c>
      <c r="F559" t="s">
        <v>124</v>
      </c>
      <c r="G559" t="s">
        <v>255</v>
      </c>
      <c r="H559" t="s">
        <v>330</v>
      </c>
      <c r="I559" t="str">
        <f>RIGHT(HvDOutputData[[#This Row],[OPLocCode]],1)</f>
        <v>B</v>
      </c>
      <c r="J559" t="s">
        <v>499</v>
      </c>
    </row>
    <row r="560" spans="1:10" x14ac:dyDescent="0.45">
      <c r="A560" t="s">
        <v>14</v>
      </c>
      <c r="B560" t="s">
        <v>118</v>
      </c>
      <c r="C560" t="s">
        <v>121</v>
      </c>
      <c r="D560" s="1" t="s">
        <v>521</v>
      </c>
      <c r="E560" t="s">
        <v>48</v>
      </c>
      <c r="F560" t="s">
        <v>124</v>
      </c>
      <c r="G560" t="s">
        <v>255</v>
      </c>
      <c r="H560" t="s">
        <v>332</v>
      </c>
      <c r="I560" t="str">
        <f>RIGHT(HvDOutputData[[#This Row],[OPLocCode]],1)</f>
        <v>A</v>
      </c>
      <c r="J560" t="s">
        <v>500</v>
      </c>
    </row>
    <row r="561" spans="1:10" x14ac:dyDescent="0.45">
      <c r="A561" t="s">
        <v>14</v>
      </c>
      <c r="B561" t="s">
        <v>118</v>
      </c>
      <c r="C561" t="s">
        <v>121</v>
      </c>
      <c r="D561" s="1" t="s">
        <v>521</v>
      </c>
      <c r="E561" t="s">
        <v>48</v>
      </c>
      <c r="F561" t="s">
        <v>124</v>
      </c>
      <c r="G561" t="s">
        <v>255</v>
      </c>
      <c r="H561" t="s">
        <v>333</v>
      </c>
      <c r="I561" t="str">
        <f>RIGHT(HvDOutputData[[#This Row],[OPLocCode]],1)</f>
        <v>B</v>
      </c>
      <c r="J561" t="s">
        <v>501</v>
      </c>
    </row>
    <row r="562" spans="1:10" x14ac:dyDescent="0.45">
      <c r="A562" t="s">
        <v>14</v>
      </c>
      <c r="B562" t="s">
        <v>118</v>
      </c>
      <c r="C562" t="s">
        <v>121</v>
      </c>
      <c r="D562" s="1" t="s">
        <v>521</v>
      </c>
      <c r="E562" t="s">
        <v>48</v>
      </c>
      <c r="F562" t="s">
        <v>124</v>
      </c>
      <c r="G562" t="s">
        <v>255</v>
      </c>
      <c r="H562" t="s">
        <v>347</v>
      </c>
      <c r="I562" t="str">
        <f>RIGHT(HvDOutputData[[#This Row],[OPLocCode]],1)</f>
        <v>A</v>
      </c>
      <c r="J562" t="s">
        <v>502</v>
      </c>
    </row>
    <row r="563" spans="1:10" x14ac:dyDescent="0.45">
      <c r="A563" t="s">
        <v>14</v>
      </c>
      <c r="B563" t="s">
        <v>118</v>
      </c>
      <c r="C563" t="s">
        <v>121</v>
      </c>
      <c r="D563" s="1" t="s">
        <v>521</v>
      </c>
      <c r="E563" t="s">
        <v>48</v>
      </c>
      <c r="F563" t="s">
        <v>124</v>
      </c>
      <c r="G563" t="s">
        <v>255</v>
      </c>
      <c r="H563" t="s">
        <v>348</v>
      </c>
      <c r="I563" t="str">
        <f>RIGHT(HvDOutputData[[#This Row],[OPLocCode]],1)</f>
        <v>B</v>
      </c>
      <c r="J563" t="s">
        <v>503</v>
      </c>
    </row>
    <row r="564" spans="1:10" x14ac:dyDescent="0.45">
      <c r="A564" t="s">
        <v>14</v>
      </c>
      <c r="B564" t="s">
        <v>118</v>
      </c>
      <c r="C564" t="s">
        <v>121</v>
      </c>
      <c r="D564" s="1" t="s">
        <v>521</v>
      </c>
      <c r="E564" t="s">
        <v>48</v>
      </c>
      <c r="F564" t="s">
        <v>124</v>
      </c>
      <c r="G564" t="s">
        <v>255</v>
      </c>
      <c r="H564" t="s">
        <v>338</v>
      </c>
      <c r="I564" t="str">
        <f>RIGHT(HvDOutputData[[#This Row],[OPLocCode]],1)</f>
        <v>A</v>
      </c>
      <c r="J564" t="s">
        <v>504</v>
      </c>
    </row>
    <row r="565" spans="1:10" x14ac:dyDescent="0.45">
      <c r="A565" t="s">
        <v>14</v>
      </c>
      <c r="B565" t="s">
        <v>118</v>
      </c>
      <c r="C565" t="s">
        <v>121</v>
      </c>
      <c r="D565" s="1" t="s">
        <v>521</v>
      </c>
      <c r="E565" t="s">
        <v>48</v>
      </c>
      <c r="F565" t="s">
        <v>124</v>
      </c>
      <c r="G565" t="s">
        <v>255</v>
      </c>
      <c r="H565" t="s">
        <v>339</v>
      </c>
      <c r="I565" t="str">
        <f>RIGHT(HvDOutputData[[#This Row],[OPLocCode]],1)</f>
        <v>B</v>
      </c>
      <c r="J565" t="s">
        <v>505</v>
      </c>
    </row>
    <row r="566" spans="1:10" x14ac:dyDescent="0.45">
      <c r="A566" t="s">
        <v>14</v>
      </c>
      <c r="B566" t="s">
        <v>118</v>
      </c>
      <c r="C566" t="s">
        <v>121</v>
      </c>
      <c r="D566" s="1" t="s">
        <v>521</v>
      </c>
      <c r="E566" t="s">
        <v>48</v>
      </c>
      <c r="F566" t="s">
        <v>124</v>
      </c>
      <c r="G566" t="s">
        <v>255</v>
      </c>
      <c r="H566" t="s">
        <v>341</v>
      </c>
      <c r="I566" t="str">
        <f>RIGHT(HvDOutputData[[#This Row],[OPLocCode]],1)</f>
        <v>A</v>
      </c>
      <c r="J566" t="s">
        <v>506</v>
      </c>
    </row>
    <row r="567" spans="1:10" x14ac:dyDescent="0.45">
      <c r="A567" t="s">
        <v>14</v>
      </c>
      <c r="B567" t="s">
        <v>118</v>
      </c>
      <c r="C567" t="s">
        <v>121</v>
      </c>
      <c r="D567" s="1" t="s">
        <v>521</v>
      </c>
      <c r="E567" t="s">
        <v>48</v>
      </c>
      <c r="F567" t="s">
        <v>124</v>
      </c>
      <c r="G567" t="s">
        <v>255</v>
      </c>
      <c r="H567" t="s">
        <v>342</v>
      </c>
      <c r="I567" t="str">
        <f>RIGHT(HvDOutputData[[#This Row],[OPLocCode]],1)</f>
        <v>B</v>
      </c>
      <c r="J567" t="s">
        <v>507</v>
      </c>
    </row>
    <row r="568" spans="1:10" x14ac:dyDescent="0.45">
      <c r="A568" t="s">
        <v>14</v>
      </c>
      <c r="B568" t="s">
        <v>118</v>
      </c>
      <c r="C568" t="s">
        <v>121</v>
      </c>
      <c r="D568" s="1" t="s">
        <v>521</v>
      </c>
      <c r="E568" t="s">
        <v>48</v>
      </c>
      <c r="F568" t="s">
        <v>124</v>
      </c>
      <c r="G568" t="s">
        <v>255</v>
      </c>
      <c r="H568" t="s">
        <v>344</v>
      </c>
      <c r="I568" t="str">
        <f>RIGHT(HvDOutputData[[#This Row],[OPLocCode]],1)</f>
        <v>A</v>
      </c>
      <c r="J568" t="s">
        <v>508</v>
      </c>
    </row>
    <row r="569" spans="1:10" x14ac:dyDescent="0.45">
      <c r="A569" t="s">
        <v>14</v>
      </c>
      <c r="B569" t="s">
        <v>118</v>
      </c>
      <c r="C569" t="s">
        <v>121</v>
      </c>
      <c r="D569" s="1" t="s">
        <v>521</v>
      </c>
      <c r="E569" t="s">
        <v>48</v>
      </c>
      <c r="F569" t="s">
        <v>124</v>
      </c>
      <c r="G569" t="s">
        <v>255</v>
      </c>
      <c r="H569" t="s">
        <v>345</v>
      </c>
      <c r="I569" t="str">
        <f>RIGHT(HvDOutputData[[#This Row],[OPLocCode]],1)</f>
        <v>B</v>
      </c>
      <c r="J569" t="s">
        <v>509</v>
      </c>
    </row>
    <row r="570" spans="1:10" x14ac:dyDescent="0.45">
      <c r="A570" t="s">
        <v>14</v>
      </c>
      <c r="B570" t="s">
        <v>118</v>
      </c>
      <c r="C570" t="s">
        <v>121</v>
      </c>
      <c r="D570" s="1" t="s">
        <v>521</v>
      </c>
      <c r="E570" t="s">
        <v>48</v>
      </c>
      <c r="F570" t="s">
        <v>124</v>
      </c>
      <c r="G570" t="s">
        <v>255</v>
      </c>
      <c r="H570" t="s">
        <v>359</v>
      </c>
      <c r="I570" t="str">
        <f>RIGHT(HvDOutputData[[#This Row],[OPLocCode]],1)</f>
        <v>A</v>
      </c>
      <c r="J570" t="s">
        <v>510</v>
      </c>
    </row>
    <row r="571" spans="1:10" x14ac:dyDescent="0.45">
      <c r="A571" t="s">
        <v>14</v>
      </c>
      <c r="B571" t="s">
        <v>118</v>
      </c>
      <c r="C571" t="s">
        <v>121</v>
      </c>
      <c r="D571" s="1" t="s">
        <v>521</v>
      </c>
      <c r="E571" t="s">
        <v>48</v>
      </c>
      <c r="F571" t="s">
        <v>124</v>
      </c>
      <c r="G571" t="s">
        <v>255</v>
      </c>
      <c r="H571" t="s">
        <v>360</v>
      </c>
      <c r="I571" t="str">
        <f>RIGHT(HvDOutputData[[#This Row],[OPLocCode]],1)</f>
        <v>B</v>
      </c>
      <c r="J571" t="s">
        <v>511</v>
      </c>
    </row>
    <row r="572" spans="1:10" x14ac:dyDescent="0.45">
      <c r="A572" t="s">
        <v>14</v>
      </c>
      <c r="B572" t="s">
        <v>118</v>
      </c>
      <c r="C572" t="s">
        <v>121</v>
      </c>
      <c r="D572" s="1" t="s">
        <v>521</v>
      </c>
      <c r="E572" t="s">
        <v>48</v>
      </c>
      <c r="F572" t="s">
        <v>124</v>
      </c>
      <c r="G572" t="s">
        <v>255</v>
      </c>
      <c r="H572" t="s">
        <v>350</v>
      </c>
      <c r="I572" t="str">
        <f>RIGHT(HvDOutputData[[#This Row],[OPLocCode]],1)</f>
        <v>A</v>
      </c>
      <c r="J572" t="s">
        <v>512</v>
      </c>
    </row>
    <row r="573" spans="1:10" x14ac:dyDescent="0.45">
      <c r="A573" t="s">
        <v>14</v>
      </c>
      <c r="B573" t="s">
        <v>118</v>
      </c>
      <c r="C573" t="s">
        <v>121</v>
      </c>
      <c r="D573" s="1" t="s">
        <v>521</v>
      </c>
      <c r="E573" t="s">
        <v>48</v>
      </c>
      <c r="F573" t="s">
        <v>124</v>
      </c>
      <c r="G573" t="s">
        <v>255</v>
      </c>
      <c r="H573" t="s">
        <v>351</v>
      </c>
      <c r="I573" t="str">
        <f>RIGHT(HvDOutputData[[#This Row],[OPLocCode]],1)</f>
        <v>B</v>
      </c>
      <c r="J573" t="s">
        <v>513</v>
      </c>
    </row>
    <row r="574" spans="1:10" x14ac:dyDescent="0.45">
      <c r="A574" t="s">
        <v>14</v>
      </c>
      <c r="B574" t="s">
        <v>118</v>
      </c>
      <c r="C574" t="s">
        <v>121</v>
      </c>
      <c r="D574" s="1" t="s">
        <v>521</v>
      </c>
      <c r="E574" t="s">
        <v>48</v>
      </c>
      <c r="F574" t="s">
        <v>124</v>
      </c>
      <c r="G574" t="s">
        <v>255</v>
      </c>
      <c r="H574" t="s">
        <v>353</v>
      </c>
      <c r="I574" t="str">
        <f>RIGHT(HvDOutputData[[#This Row],[OPLocCode]],1)</f>
        <v>A</v>
      </c>
      <c r="J574" t="s">
        <v>514</v>
      </c>
    </row>
    <row r="575" spans="1:10" x14ac:dyDescent="0.45">
      <c r="A575" t="s">
        <v>14</v>
      </c>
      <c r="B575" t="s">
        <v>118</v>
      </c>
      <c r="C575" t="s">
        <v>121</v>
      </c>
      <c r="D575" s="1" t="s">
        <v>521</v>
      </c>
      <c r="E575" t="s">
        <v>48</v>
      </c>
      <c r="F575" t="s">
        <v>124</v>
      </c>
      <c r="G575" t="s">
        <v>255</v>
      </c>
      <c r="H575" t="s">
        <v>354</v>
      </c>
      <c r="I575" t="str">
        <f>RIGHT(HvDOutputData[[#This Row],[OPLocCode]],1)</f>
        <v>B</v>
      </c>
      <c r="J575" t="s">
        <v>515</v>
      </c>
    </row>
    <row r="576" spans="1:10" x14ac:dyDescent="0.45">
      <c r="A576" t="s">
        <v>14</v>
      </c>
      <c r="B576" t="s">
        <v>118</v>
      </c>
      <c r="C576" t="s">
        <v>121</v>
      </c>
      <c r="D576" s="1" t="s">
        <v>521</v>
      </c>
      <c r="E576" t="s">
        <v>48</v>
      </c>
      <c r="F576" t="s">
        <v>124</v>
      </c>
      <c r="G576" t="s">
        <v>255</v>
      </c>
      <c r="H576" t="s">
        <v>356</v>
      </c>
      <c r="I576" t="str">
        <f>RIGHT(HvDOutputData[[#This Row],[OPLocCode]],1)</f>
        <v>A</v>
      </c>
      <c r="J576" t="s">
        <v>516</v>
      </c>
    </row>
    <row r="577" spans="1:10" x14ac:dyDescent="0.45">
      <c r="A577" t="s">
        <v>14</v>
      </c>
      <c r="B577" t="s">
        <v>118</v>
      </c>
      <c r="C577" t="s">
        <v>121</v>
      </c>
      <c r="D577" s="1" t="s">
        <v>521</v>
      </c>
      <c r="E577" t="s">
        <v>48</v>
      </c>
      <c r="F577" t="s">
        <v>124</v>
      </c>
      <c r="G577" t="s">
        <v>255</v>
      </c>
      <c r="H577" t="s">
        <v>357</v>
      </c>
      <c r="I577" t="str">
        <f>RIGHT(HvDOutputData[[#This Row],[OPLocCode]],1)</f>
        <v>B</v>
      </c>
      <c r="J577" t="s">
        <v>517</v>
      </c>
    </row>
    <row r="578" spans="1:10" x14ac:dyDescent="0.45">
      <c r="A578" t="s">
        <v>14</v>
      </c>
      <c r="B578" t="s">
        <v>116</v>
      </c>
      <c r="C578" t="s">
        <v>119</v>
      </c>
      <c r="D578" s="1" t="s">
        <v>522</v>
      </c>
      <c r="E578" t="s">
        <v>49</v>
      </c>
      <c r="F578" t="s">
        <v>124</v>
      </c>
      <c r="G578" t="s">
        <v>255</v>
      </c>
      <c r="H578" t="s">
        <v>262</v>
      </c>
      <c r="I578" t="str">
        <f>RIGHT(HvDOutputData[[#This Row],[OPLocCode]],1)</f>
        <v>1</v>
      </c>
      <c r="J578" t="s">
        <v>362</v>
      </c>
    </row>
    <row r="579" spans="1:10" x14ac:dyDescent="0.45">
      <c r="A579" t="s">
        <v>14</v>
      </c>
      <c r="B579" t="s">
        <v>116</v>
      </c>
      <c r="C579" t="s">
        <v>119</v>
      </c>
      <c r="D579" s="1" t="s">
        <v>522</v>
      </c>
      <c r="E579" t="s">
        <v>49</v>
      </c>
      <c r="F579" t="s">
        <v>124</v>
      </c>
      <c r="G579" t="s">
        <v>255</v>
      </c>
      <c r="H579" t="s">
        <v>263</v>
      </c>
      <c r="I579" t="str">
        <f>RIGHT(HvDOutputData[[#This Row],[OPLocCode]],1)</f>
        <v>2</v>
      </c>
      <c r="J579" t="s">
        <v>363</v>
      </c>
    </row>
    <row r="580" spans="1:10" x14ac:dyDescent="0.45">
      <c r="A580" t="s">
        <v>14</v>
      </c>
      <c r="B580" t="s">
        <v>116</v>
      </c>
      <c r="C580" t="s">
        <v>119</v>
      </c>
      <c r="D580" s="1" t="s">
        <v>522</v>
      </c>
      <c r="E580" t="s">
        <v>49</v>
      </c>
      <c r="F580" t="s">
        <v>124</v>
      </c>
      <c r="G580" t="s">
        <v>255</v>
      </c>
      <c r="H580" t="s">
        <v>265</v>
      </c>
      <c r="I580" t="str">
        <f>RIGHT(HvDOutputData[[#This Row],[OPLocCode]],1)</f>
        <v>4</v>
      </c>
      <c r="J580" t="s">
        <v>362</v>
      </c>
    </row>
    <row r="581" spans="1:10" x14ac:dyDescent="0.45">
      <c r="A581" t="s">
        <v>14</v>
      </c>
      <c r="B581" t="s">
        <v>116</v>
      </c>
      <c r="C581" t="s">
        <v>119</v>
      </c>
      <c r="D581" s="1" t="s">
        <v>522</v>
      </c>
      <c r="E581" t="s">
        <v>49</v>
      </c>
      <c r="F581" t="s">
        <v>124</v>
      </c>
      <c r="G581" t="s">
        <v>255</v>
      </c>
      <c r="H581" t="s">
        <v>266</v>
      </c>
      <c r="I581" t="str">
        <f>RIGHT(HvDOutputData[[#This Row],[OPLocCode]],1)</f>
        <v>5</v>
      </c>
      <c r="J581" t="s">
        <v>365</v>
      </c>
    </row>
    <row r="582" spans="1:10" x14ac:dyDescent="0.45">
      <c r="A582" t="s">
        <v>14</v>
      </c>
      <c r="B582" t="s">
        <v>116</v>
      </c>
      <c r="C582" t="s">
        <v>119</v>
      </c>
      <c r="D582" s="1" t="s">
        <v>522</v>
      </c>
      <c r="E582" t="s">
        <v>49</v>
      </c>
      <c r="F582" t="s">
        <v>124</v>
      </c>
      <c r="G582" t="s">
        <v>255</v>
      </c>
      <c r="H582" t="s">
        <v>256</v>
      </c>
      <c r="I582" t="str">
        <f>RIGHT(HvDOutputData[[#This Row],[OPLocCode]],1)</f>
        <v>1</v>
      </c>
      <c r="J582" t="s">
        <v>367</v>
      </c>
    </row>
    <row r="583" spans="1:10" x14ac:dyDescent="0.45">
      <c r="A583" t="s">
        <v>14</v>
      </c>
      <c r="B583" t="s">
        <v>116</v>
      </c>
      <c r="C583" t="s">
        <v>119</v>
      </c>
      <c r="D583" s="1" t="s">
        <v>522</v>
      </c>
      <c r="E583" t="s">
        <v>49</v>
      </c>
      <c r="F583" t="s">
        <v>124</v>
      </c>
      <c r="G583" t="s">
        <v>255</v>
      </c>
      <c r="H583" t="s">
        <v>257</v>
      </c>
      <c r="I583" t="str">
        <f>RIGHT(HvDOutputData[[#This Row],[OPLocCode]],1)</f>
        <v>2</v>
      </c>
      <c r="J583" t="s">
        <v>368</v>
      </c>
    </row>
    <row r="584" spans="1:10" x14ac:dyDescent="0.45">
      <c r="A584" t="s">
        <v>14</v>
      </c>
      <c r="B584" t="s">
        <v>116</v>
      </c>
      <c r="C584" t="s">
        <v>119</v>
      </c>
      <c r="D584" s="1" t="s">
        <v>522</v>
      </c>
      <c r="E584" t="s">
        <v>49</v>
      </c>
      <c r="F584" t="s">
        <v>124</v>
      </c>
      <c r="G584" t="s">
        <v>255</v>
      </c>
      <c r="H584" t="s">
        <v>259</v>
      </c>
      <c r="I584" t="str">
        <f>RIGHT(HvDOutputData[[#This Row],[OPLocCode]],1)</f>
        <v>4</v>
      </c>
      <c r="J584" t="s">
        <v>367</v>
      </c>
    </row>
    <row r="585" spans="1:10" x14ac:dyDescent="0.45">
      <c r="A585" t="s">
        <v>14</v>
      </c>
      <c r="B585" t="s">
        <v>116</v>
      </c>
      <c r="C585" t="s">
        <v>119</v>
      </c>
      <c r="D585" s="1" t="s">
        <v>522</v>
      </c>
      <c r="E585" t="s">
        <v>49</v>
      </c>
      <c r="F585" t="s">
        <v>124</v>
      </c>
      <c r="G585" t="s">
        <v>255</v>
      </c>
      <c r="H585" t="s">
        <v>260</v>
      </c>
      <c r="I585" t="str">
        <f>RIGHT(HvDOutputData[[#This Row],[OPLocCode]],1)</f>
        <v>5</v>
      </c>
      <c r="J585" t="s">
        <v>370</v>
      </c>
    </row>
    <row r="586" spans="1:10" x14ac:dyDescent="0.45">
      <c r="A586" t="s">
        <v>14</v>
      </c>
      <c r="B586" t="s">
        <v>116</v>
      </c>
      <c r="C586" t="s">
        <v>119</v>
      </c>
      <c r="D586" s="1" t="s">
        <v>522</v>
      </c>
      <c r="E586" t="s">
        <v>49</v>
      </c>
      <c r="F586" t="s">
        <v>124</v>
      </c>
      <c r="G586" t="s">
        <v>255</v>
      </c>
      <c r="H586" t="s">
        <v>268</v>
      </c>
      <c r="I586" t="str">
        <f>RIGHT(HvDOutputData[[#This Row],[OPLocCode]],1)</f>
        <v>1</v>
      </c>
      <c r="J586" t="s">
        <v>372</v>
      </c>
    </row>
    <row r="587" spans="1:10" x14ac:dyDescent="0.45">
      <c r="A587" t="s">
        <v>14</v>
      </c>
      <c r="B587" t="s">
        <v>116</v>
      </c>
      <c r="C587" t="s">
        <v>119</v>
      </c>
      <c r="D587" s="1" t="s">
        <v>522</v>
      </c>
      <c r="E587" t="s">
        <v>49</v>
      </c>
      <c r="F587" t="s">
        <v>124</v>
      </c>
      <c r="G587" t="s">
        <v>255</v>
      </c>
      <c r="H587" t="s">
        <v>269</v>
      </c>
      <c r="I587" t="str">
        <f>RIGHT(HvDOutputData[[#This Row],[OPLocCode]],1)</f>
        <v>2</v>
      </c>
      <c r="J587" t="s">
        <v>373</v>
      </c>
    </row>
    <row r="588" spans="1:10" x14ac:dyDescent="0.45">
      <c r="A588" t="s">
        <v>14</v>
      </c>
      <c r="B588" t="s">
        <v>116</v>
      </c>
      <c r="C588" t="s">
        <v>119</v>
      </c>
      <c r="D588" s="1" t="s">
        <v>522</v>
      </c>
      <c r="E588" t="s">
        <v>49</v>
      </c>
      <c r="F588" t="s">
        <v>124</v>
      </c>
      <c r="G588" t="s">
        <v>255</v>
      </c>
      <c r="H588" t="s">
        <v>271</v>
      </c>
      <c r="I588" t="str">
        <f>RIGHT(HvDOutputData[[#This Row],[OPLocCode]],1)</f>
        <v>4</v>
      </c>
      <c r="J588" t="s">
        <v>375</v>
      </c>
    </row>
    <row r="589" spans="1:10" x14ac:dyDescent="0.45">
      <c r="A589" t="s">
        <v>14</v>
      </c>
      <c r="B589" t="s">
        <v>116</v>
      </c>
      <c r="C589" t="s">
        <v>119</v>
      </c>
      <c r="D589" s="1" t="s">
        <v>522</v>
      </c>
      <c r="E589" t="s">
        <v>49</v>
      </c>
      <c r="F589" t="s">
        <v>124</v>
      </c>
      <c r="G589" t="s">
        <v>255</v>
      </c>
      <c r="H589" t="s">
        <v>272</v>
      </c>
      <c r="I589" t="str">
        <f>RIGHT(HvDOutputData[[#This Row],[OPLocCode]],1)</f>
        <v>5</v>
      </c>
      <c r="J589" t="s">
        <v>376</v>
      </c>
    </row>
    <row r="590" spans="1:10" x14ac:dyDescent="0.45">
      <c r="A590" t="s">
        <v>14</v>
      </c>
      <c r="B590" t="s">
        <v>116</v>
      </c>
      <c r="C590" t="s">
        <v>119</v>
      </c>
      <c r="D590" s="1" t="s">
        <v>522</v>
      </c>
      <c r="E590" t="s">
        <v>49</v>
      </c>
      <c r="F590" t="s">
        <v>124</v>
      </c>
      <c r="G590" t="s">
        <v>255</v>
      </c>
      <c r="H590" t="s">
        <v>274</v>
      </c>
      <c r="I590" t="str">
        <f>RIGHT(HvDOutputData[[#This Row],[OPLocCode]],1)</f>
        <v>1</v>
      </c>
      <c r="J590" t="s">
        <v>378</v>
      </c>
    </row>
    <row r="591" spans="1:10" x14ac:dyDescent="0.45">
      <c r="A591" t="s">
        <v>14</v>
      </c>
      <c r="B591" t="s">
        <v>116</v>
      </c>
      <c r="C591" t="s">
        <v>119</v>
      </c>
      <c r="D591" s="1" t="s">
        <v>522</v>
      </c>
      <c r="E591" t="s">
        <v>49</v>
      </c>
      <c r="F591" t="s">
        <v>124</v>
      </c>
      <c r="G591" t="s">
        <v>255</v>
      </c>
      <c r="H591" t="s">
        <v>275</v>
      </c>
      <c r="I591" t="str">
        <f>RIGHT(HvDOutputData[[#This Row],[OPLocCode]],1)</f>
        <v>2</v>
      </c>
      <c r="J591" t="s">
        <v>379</v>
      </c>
    </row>
    <row r="592" spans="1:10" x14ac:dyDescent="0.45">
      <c r="A592" t="s">
        <v>14</v>
      </c>
      <c r="B592" t="s">
        <v>116</v>
      </c>
      <c r="C592" t="s">
        <v>119</v>
      </c>
      <c r="D592" s="1" t="s">
        <v>522</v>
      </c>
      <c r="E592" t="s">
        <v>49</v>
      </c>
      <c r="F592" t="s">
        <v>124</v>
      </c>
      <c r="G592" t="s">
        <v>255</v>
      </c>
      <c r="H592" t="s">
        <v>277</v>
      </c>
      <c r="I592" t="str">
        <f>RIGHT(HvDOutputData[[#This Row],[OPLocCode]],1)</f>
        <v>4</v>
      </c>
      <c r="J592" t="s">
        <v>381</v>
      </c>
    </row>
    <row r="593" spans="1:10" x14ac:dyDescent="0.45">
      <c r="A593" t="s">
        <v>14</v>
      </c>
      <c r="B593" t="s">
        <v>116</v>
      </c>
      <c r="C593" t="s">
        <v>119</v>
      </c>
      <c r="D593" s="1" t="s">
        <v>522</v>
      </c>
      <c r="E593" t="s">
        <v>49</v>
      </c>
      <c r="F593" t="s">
        <v>124</v>
      </c>
      <c r="G593" t="s">
        <v>255</v>
      </c>
      <c r="H593" t="s">
        <v>278</v>
      </c>
      <c r="I593" t="str">
        <f>RIGHT(HvDOutputData[[#This Row],[OPLocCode]],1)</f>
        <v>5</v>
      </c>
      <c r="J593" t="s">
        <v>382</v>
      </c>
    </row>
    <row r="594" spans="1:10" x14ac:dyDescent="0.45">
      <c r="A594" t="s">
        <v>14</v>
      </c>
      <c r="B594" t="s">
        <v>116</v>
      </c>
      <c r="C594" t="s">
        <v>119</v>
      </c>
      <c r="D594" s="1" t="s">
        <v>522</v>
      </c>
      <c r="E594" t="s">
        <v>49</v>
      </c>
      <c r="F594" t="s">
        <v>124</v>
      </c>
      <c r="G594" t="s">
        <v>255</v>
      </c>
      <c r="H594" t="s">
        <v>280</v>
      </c>
      <c r="I594" t="str">
        <f>RIGHT(HvDOutputData[[#This Row],[OPLocCode]],1)</f>
        <v>1</v>
      </c>
      <c r="J594" t="s">
        <v>384</v>
      </c>
    </row>
    <row r="595" spans="1:10" x14ac:dyDescent="0.45">
      <c r="A595" t="s">
        <v>14</v>
      </c>
      <c r="B595" t="s">
        <v>116</v>
      </c>
      <c r="C595" t="s">
        <v>119</v>
      </c>
      <c r="D595" s="1" t="s">
        <v>522</v>
      </c>
      <c r="E595" t="s">
        <v>49</v>
      </c>
      <c r="F595" t="s">
        <v>124</v>
      </c>
      <c r="G595" t="s">
        <v>255</v>
      </c>
      <c r="H595" t="s">
        <v>281</v>
      </c>
      <c r="I595" t="str">
        <f>RIGHT(HvDOutputData[[#This Row],[OPLocCode]],1)</f>
        <v>2</v>
      </c>
      <c r="J595" t="s">
        <v>385</v>
      </c>
    </row>
    <row r="596" spans="1:10" x14ac:dyDescent="0.45">
      <c r="A596" t="s">
        <v>14</v>
      </c>
      <c r="B596" t="s">
        <v>116</v>
      </c>
      <c r="C596" t="s">
        <v>119</v>
      </c>
      <c r="D596" s="1" t="s">
        <v>522</v>
      </c>
      <c r="E596" t="s">
        <v>49</v>
      </c>
      <c r="F596" t="s">
        <v>124</v>
      </c>
      <c r="G596" t="s">
        <v>255</v>
      </c>
      <c r="H596" t="s">
        <v>283</v>
      </c>
      <c r="I596" t="str">
        <f>RIGHT(HvDOutputData[[#This Row],[OPLocCode]],1)</f>
        <v>4</v>
      </c>
      <c r="J596" t="s">
        <v>387</v>
      </c>
    </row>
    <row r="597" spans="1:10" x14ac:dyDescent="0.45">
      <c r="A597" t="s">
        <v>14</v>
      </c>
      <c r="B597" t="s">
        <v>116</v>
      </c>
      <c r="C597" t="s">
        <v>119</v>
      </c>
      <c r="D597" s="1" t="s">
        <v>522</v>
      </c>
      <c r="E597" t="s">
        <v>49</v>
      </c>
      <c r="F597" t="s">
        <v>124</v>
      </c>
      <c r="G597" t="s">
        <v>255</v>
      </c>
      <c r="H597" t="s">
        <v>284</v>
      </c>
      <c r="I597" t="str">
        <f>RIGHT(HvDOutputData[[#This Row],[OPLocCode]],1)</f>
        <v>5</v>
      </c>
      <c r="J597" t="s">
        <v>388</v>
      </c>
    </row>
    <row r="598" spans="1:10" x14ac:dyDescent="0.45">
      <c r="A598" t="s">
        <v>14</v>
      </c>
      <c r="B598" t="s">
        <v>116</v>
      </c>
      <c r="C598" t="s">
        <v>119</v>
      </c>
      <c r="D598" s="1" t="s">
        <v>522</v>
      </c>
      <c r="E598" t="s">
        <v>49</v>
      </c>
      <c r="F598" t="s">
        <v>124</v>
      </c>
      <c r="G598" t="s">
        <v>255</v>
      </c>
      <c r="H598" t="s">
        <v>29</v>
      </c>
      <c r="I598" t="str">
        <f>RIGHT(HvDOutputData[[#This Row],[OPLocCode]],1)</f>
        <v>1</v>
      </c>
      <c r="J598" t="s">
        <v>390</v>
      </c>
    </row>
    <row r="599" spans="1:10" x14ac:dyDescent="0.45">
      <c r="A599" t="s">
        <v>14</v>
      </c>
      <c r="B599" t="s">
        <v>116</v>
      </c>
      <c r="C599" t="s">
        <v>119</v>
      </c>
      <c r="D599" s="1" t="s">
        <v>522</v>
      </c>
      <c r="E599" t="s">
        <v>49</v>
      </c>
      <c r="F599" t="s">
        <v>124</v>
      </c>
      <c r="G599" t="s">
        <v>255</v>
      </c>
      <c r="H599" t="s">
        <v>137</v>
      </c>
      <c r="I599" t="str">
        <f>RIGHT(HvDOutputData[[#This Row],[OPLocCode]],1)</f>
        <v>2</v>
      </c>
      <c r="J599" t="s">
        <v>391</v>
      </c>
    </row>
    <row r="600" spans="1:10" x14ac:dyDescent="0.45">
      <c r="A600" t="s">
        <v>14</v>
      </c>
      <c r="B600" t="s">
        <v>116</v>
      </c>
      <c r="C600" t="s">
        <v>119</v>
      </c>
      <c r="D600" s="1" t="s">
        <v>522</v>
      </c>
      <c r="E600" t="s">
        <v>49</v>
      </c>
      <c r="F600" t="s">
        <v>124</v>
      </c>
      <c r="G600" t="s">
        <v>255</v>
      </c>
      <c r="H600" t="s">
        <v>287</v>
      </c>
      <c r="I600" t="str">
        <f>RIGHT(HvDOutputData[[#This Row],[OPLocCode]],1)</f>
        <v>4</v>
      </c>
      <c r="J600" t="s">
        <v>393</v>
      </c>
    </row>
    <row r="601" spans="1:10" x14ac:dyDescent="0.45">
      <c r="A601" t="s">
        <v>14</v>
      </c>
      <c r="B601" t="s">
        <v>116</v>
      </c>
      <c r="C601" t="s">
        <v>119</v>
      </c>
      <c r="D601" s="1" t="s">
        <v>522</v>
      </c>
      <c r="E601" t="s">
        <v>49</v>
      </c>
      <c r="F601" t="s">
        <v>124</v>
      </c>
      <c r="G601" t="s">
        <v>255</v>
      </c>
      <c r="H601" t="s">
        <v>288</v>
      </c>
      <c r="I601" t="str">
        <f>RIGHT(HvDOutputData[[#This Row],[OPLocCode]],1)</f>
        <v>5</v>
      </c>
      <c r="J601" t="s">
        <v>394</v>
      </c>
    </row>
    <row r="602" spans="1:10" x14ac:dyDescent="0.45">
      <c r="A602" t="s">
        <v>14</v>
      </c>
      <c r="B602" t="s">
        <v>117</v>
      </c>
      <c r="C602" t="s">
        <v>120</v>
      </c>
      <c r="D602" s="1" t="s">
        <v>522</v>
      </c>
      <c r="E602" t="s">
        <v>49</v>
      </c>
      <c r="F602" t="s">
        <v>124</v>
      </c>
      <c r="G602" t="s">
        <v>255</v>
      </c>
      <c r="H602" t="s">
        <v>262</v>
      </c>
      <c r="I602" t="str">
        <f>RIGHT(HvDOutputData[[#This Row],[OPLocCode]],1)</f>
        <v>1</v>
      </c>
      <c r="J602" t="s">
        <v>362</v>
      </c>
    </row>
    <row r="603" spans="1:10" x14ac:dyDescent="0.45">
      <c r="A603" t="s">
        <v>14</v>
      </c>
      <c r="B603" t="s">
        <v>117</v>
      </c>
      <c r="C603" t="s">
        <v>120</v>
      </c>
      <c r="D603" s="1" t="s">
        <v>522</v>
      </c>
      <c r="E603" t="s">
        <v>49</v>
      </c>
      <c r="F603" t="s">
        <v>124</v>
      </c>
      <c r="G603" t="s">
        <v>255</v>
      </c>
      <c r="H603" t="s">
        <v>263</v>
      </c>
      <c r="I603" t="str">
        <f>RIGHT(HvDOutputData[[#This Row],[OPLocCode]],1)</f>
        <v>2</v>
      </c>
      <c r="J603" t="s">
        <v>363</v>
      </c>
    </row>
    <row r="604" spans="1:10" x14ac:dyDescent="0.45">
      <c r="A604" t="s">
        <v>14</v>
      </c>
      <c r="B604" t="s">
        <v>117</v>
      </c>
      <c r="C604" t="s">
        <v>120</v>
      </c>
      <c r="D604" s="1" t="s">
        <v>522</v>
      </c>
      <c r="E604" t="s">
        <v>49</v>
      </c>
      <c r="F604" t="s">
        <v>124</v>
      </c>
      <c r="G604" t="s">
        <v>255</v>
      </c>
      <c r="H604" t="s">
        <v>265</v>
      </c>
      <c r="I604" t="str">
        <f>RIGHT(HvDOutputData[[#This Row],[OPLocCode]],1)</f>
        <v>4</v>
      </c>
      <c r="J604" t="s">
        <v>468</v>
      </c>
    </row>
    <row r="605" spans="1:10" x14ac:dyDescent="0.45">
      <c r="A605" t="s">
        <v>14</v>
      </c>
      <c r="B605" t="s">
        <v>117</v>
      </c>
      <c r="C605" t="s">
        <v>120</v>
      </c>
      <c r="D605" s="1" t="s">
        <v>522</v>
      </c>
      <c r="E605" t="s">
        <v>49</v>
      </c>
      <c r="F605" t="s">
        <v>124</v>
      </c>
      <c r="G605" t="s">
        <v>255</v>
      </c>
      <c r="H605" t="s">
        <v>266</v>
      </c>
      <c r="I605" t="str">
        <f>RIGHT(HvDOutputData[[#This Row],[OPLocCode]],1)</f>
        <v>5</v>
      </c>
      <c r="J605" t="s">
        <v>365</v>
      </c>
    </row>
    <row r="606" spans="1:10" x14ac:dyDescent="0.45">
      <c r="A606" t="s">
        <v>14</v>
      </c>
      <c r="B606" t="s">
        <v>117</v>
      </c>
      <c r="C606" t="s">
        <v>120</v>
      </c>
      <c r="D606" s="1" t="s">
        <v>522</v>
      </c>
      <c r="E606" t="s">
        <v>49</v>
      </c>
      <c r="F606" t="s">
        <v>124</v>
      </c>
      <c r="G606" t="s">
        <v>255</v>
      </c>
      <c r="H606" t="s">
        <v>256</v>
      </c>
      <c r="I606" t="str">
        <f>RIGHT(HvDOutputData[[#This Row],[OPLocCode]],1)</f>
        <v>1</v>
      </c>
      <c r="J606" t="s">
        <v>367</v>
      </c>
    </row>
    <row r="607" spans="1:10" x14ac:dyDescent="0.45">
      <c r="A607" t="s">
        <v>14</v>
      </c>
      <c r="B607" t="s">
        <v>117</v>
      </c>
      <c r="C607" t="s">
        <v>120</v>
      </c>
      <c r="D607" s="1" t="s">
        <v>522</v>
      </c>
      <c r="E607" t="s">
        <v>49</v>
      </c>
      <c r="F607" t="s">
        <v>124</v>
      </c>
      <c r="G607" t="s">
        <v>255</v>
      </c>
      <c r="H607" t="s">
        <v>257</v>
      </c>
      <c r="I607" t="str">
        <f>RIGHT(HvDOutputData[[#This Row],[OPLocCode]],1)</f>
        <v>2</v>
      </c>
      <c r="J607" t="s">
        <v>368</v>
      </c>
    </row>
    <row r="608" spans="1:10" x14ac:dyDescent="0.45">
      <c r="A608" t="s">
        <v>14</v>
      </c>
      <c r="B608" t="s">
        <v>117</v>
      </c>
      <c r="C608" t="s">
        <v>120</v>
      </c>
      <c r="D608" s="1" t="s">
        <v>522</v>
      </c>
      <c r="E608" t="s">
        <v>49</v>
      </c>
      <c r="F608" t="s">
        <v>124</v>
      </c>
      <c r="G608" t="s">
        <v>255</v>
      </c>
      <c r="H608" t="s">
        <v>259</v>
      </c>
      <c r="I608" t="str">
        <f>RIGHT(HvDOutputData[[#This Row],[OPLocCode]],1)</f>
        <v>4</v>
      </c>
      <c r="J608" t="s">
        <v>469</v>
      </c>
    </row>
    <row r="609" spans="1:10" x14ac:dyDescent="0.45">
      <c r="A609" t="s">
        <v>14</v>
      </c>
      <c r="B609" t="s">
        <v>117</v>
      </c>
      <c r="C609" t="s">
        <v>120</v>
      </c>
      <c r="D609" s="1" t="s">
        <v>522</v>
      </c>
      <c r="E609" t="s">
        <v>49</v>
      </c>
      <c r="F609" t="s">
        <v>124</v>
      </c>
      <c r="G609" t="s">
        <v>255</v>
      </c>
      <c r="H609" t="s">
        <v>260</v>
      </c>
      <c r="I609" t="str">
        <f>RIGHT(HvDOutputData[[#This Row],[OPLocCode]],1)</f>
        <v>5</v>
      </c>
      <c r="J609" t="s">
        <v>370</v>
      </c>
    </row>
    <row r="610" spans="1:10" x14ac:dyDescent="0.45">
      <c r="A610" t="s">
        <v>14</v>
      </c>
      <c r="B610" t="s">
        <v>117</v>
      </c>
      <c r="C610" t="s">
        <v>120</v>
      </c>
      <c r="D610" s="1" t="s">
        <v>522</v>
      </c>
      <c r="E610" t="s">
        <v>49</v>
      </c>
      <c r="F610" t="s">
        <v>124</v>
      </c>
      <c r="G610" t="s">
        <v>255</v>
      </c>
      <c r="H610" t="s">
        <v>268</v>
      </c>
      <c r="I610" t="str">
        <f>RIGHT(HvDOutputData[[#This Row],[OPLocCode]],1)</f>
        <v>1</v>
      </c>
      <c r="J610" t="s">
        <v>372</v>
      </c>
    </row>
    <row r="611" spans="1:10" x14ac:dyDescent="0.45">
      <c r="A611" t="s">
        <v>14</v>
      </c>
      <c r="B611" t="s">
        <v>117</v>
      </c>
      <c r="C611" t="s">
        <v>120</v>
      </c>
      <c r="D611" s="1" t="s">
        <v>522</v>
      </c>
      <c r="E611" t="s">
        <v>49</v>
      </c>
      <c r="F611" t="s">
        <v>124</v>
      </c>
      <c r="G611" t="s">
        <v>255</v>
      </c>
      <c r="H611" t="s">
        <v>269</v>
      </c>
      <c r="I611" t="str">
        <f>RIGHT(HvDOutputData[[#This Row],[OPLocCode]],1)</f>
        <v>2</v>
      </c>
      <c r="J611" t="s">
        <v>373</v>
      </c>
    </row>
    <row r="612" spans="1:10" x14ac:dyDescent="0.45">
      <c r="A612" t="s">
        <v>14</v>
      </c>
      <c r="B612" t="s">
        <v>117</v>
      </c>
      <c r="C612" t="s">
        <v>120</v>
      </c>
      <c r="D612" s="1" t="s">
        <v>522</v>
      </c>
      <c r="E612" t="s">
        <v>49</v>
      </c>
      <c r="F612" t="s">
        <v>124</v>
      </c>
      <c r="G612" t="s">
        <v>255</v>
      </c>
      <c r="H612" t="s">
        <v>271</v>
      </c>
      <c r="I612" t="str">
        <f>RIGHT(HvDOutputData[[#This Row],[OPLocCode]],1)</f>
        <v>4</v>
      </c>
      <c r="J612" t="s">
        <v>375</v>
      </c>
    </row>
    <row r="613" spans="1:10" x14ac:dyDescent="0.45">
      <c r="A613" t="s">
        <v>14</v>
      </c>
      <c r="B613" t="s">
        <v>117</v>
      </c>
      <c r="C613" t="s">
        <v>120</v>
      </c>
      <c r="D613" s="1" t="s">
        <v>522</v>
      </c>
      <c r="E613" t="s">
        <v>49</v>
      </c>
      <c r="F613" t="s">
        <v>124</v>
      </c>
      <c r="G613" t="s">
        <v>255</v>
      </c>
      <c r="H613" t="s">
        <v>272</v>
      </c>
      <c r="I613" t="str">
        <f>RIGHT(HvDOutputData[[#This Row],[OPLocCode]],1)</f>
        <v>5</v>
      </c>
      <c r="J613" t="s">
        <v>376</v>
      </c>
    </row>
    <row r="614" spans="1:10" x14ac:dyDescent="0.45">
      <c r="A614" t="s">
        <v>14</v>
      </c>
      <c r="B614" t="s">
        <v>117</v>
      </c>
      <c r="C614" t="s">
        <v>120</v>
      </c>
      <c r="D614" s="1" t="s">
        <v>522</v>
      </c>
      <c r="E614" t="s">
        <v>49</v>
      </c>
      <c r="F614" t="s">
        <v>124</v>
      </c>
      <c r="G614" t="s">
        <v>255</v>
      </c>
      <c r="H614" t="s">
        <v>274</v>
      </c>
      <c r="I614" t="str">
        <f>RIGHT(HvDOutputData[[#This Row],[OPLocCode]],1)</f>
        <v>1</v>
      </c>
      <c r="J614" t="s">
        <v>378</v>
      </c>
    </row>
    <row r="615" spans="1:10" x14ac:dyDescent="0.45">
      <c r="A615" t="s">
        <v>14</v>
      </c>
      <c r="B615" t="s">
        <v>117</v>
      </c>
      <c r="C615" t="s">
        <v>120</v>
      </c>
      <c r="D615" s="1" t="s">
        <v>522</v>
      </c>
      <c r="E615" t="s">
        <v>49</v>
      </c>
      <c r="F615" t="s">
        <v>124</v>
      </c>
      <c r="G615" t="s">
        <v>255</v>
      </c>
      <c r="H615" t="s">
        <v>275</v>
      </c>
      <c r="I615" t="str">
        <f>RIGHT(HvDOutputData[[#This Row],[OPLocCode]],1)</f>
        <v>2</v>
      </c>
      <c r="J615" t="s">
        <v>379</v>
      </c>
    </row>
    <row r="616" spans="1:10" x14ac:dyDescent="0.45">
      <c r="A616" t="s">
        <v>14</v>
      </c>
      <c r="B616" t="s">
        <v>117</v>
      </c>
      <c r="C616" t="s">
        <v>120</v>
      </c>
      <c r="D616" s="1" t="s">
        <v>522</v>
      </c>
      <c r="E616" t="s">
        <v>49</v>
      </c>
      <c r="F616" t="s">
        <v>124</v>
      </c>
      <c r="G616" t="s">
        <v>255</v>
      </c>
      <c r="H616" t="s">
        <v>277</v>
      </c>
      <c r="I616" t="str">
        <f>RIGHT(HvDOutputData[[#This Row],[OPLocCode]],1)</f>
        <v>4</v>
      </c>
      <c r="J616" t="s">
        <v>381</v>
      </c>
    </row>
    <row r="617" spans="1:10" x14ac:dyDescent="0.45">
      <c r="A617" t="s">
        <v>14</v>
      </c>
      <c r="B617" t="s">
        <v>117</v>
      </c>
      <c r="C617" t="s">
        <v>120</v>
      </c>
      <c r="D617" s="1" t="s">
        <v>522</v>
      </c>
      <c r="E617" t="s">
        <v>49</v>
      </c>
      <c r="F617" t="s">
        <v>124</v>
      </c>
      <c r="G617" t="s">
        <v>255</v>
      </c>
      <c r="H617" t="s">
        <v>278</v>
      </c>
      <c r="I617" t="str">
        <f>RIGHT(HvDOutputData[[#This Row],[OPLocCode]],1)</f>
        <v>5</v>
      </c>
      <c r="J617" t="s">
        <v>382</v>
      </c>
    </row>
    <row r="618" spans="1:10" x14ac:dyDescent="0.45">
      <c r="A618" t="s">
        <v>14</v>
      </c>
      <c r="B618" t="s">
        <v>117</v>
      </c>
      <c r="C618" t="s">
        <v>120</v>
      </c>
      <c r="D618" s="1" t="s">
        <v>522</v>
      </c>
      <c r="E618" t="s">
        <v>49</v>
      </c>
      <c r="F618" t="s">
        <v>124</v>
      </c>
      <c r="G618" t="s">
        <v>255</v>
      </c>
      <c r="H618" t="s">
        <v>280</v>
      </c>
      <c r="I618" t="str">
        <f>RIGHT(HvDOutputData[[#This Row],[OPLocCode]],1)</f>
        <v>1</v>
      </c>
      <c r="J618" t="s">
        <v>384</v>
      </c>
    </row>
    <row r="619" spans="1:10" x14ac:dyDescent="0.45">
      <c r="A619" t="s">
        <v>14</v>
      </c>
      <c r="B619" t="s">
        <v>117</v>
      </c>
      <c r="C619" t="s">
        <v>120</v>
      </c>
      <c r="D619" s="1" t="s">
        <v>522</v>
      </c>
      <c r="E619" t="s">
        <v>49</v>
      </c>
      <c r="F619" t="s">
        <v>124</v>
      </c>
      <c r="G619" t="s">
        <v>255</v>
      </c>
      <c r="H619" t="s">
        <v>281</v>
      </c>
      <c r="I619" t="str">
        <f>RIGHT(HvDOutputData[[#This Row],[OPLocCode]],1)</f>
        <v>2</v>
      </c>
      <c r="J619" t="s">
        <v>385</v>
      </c>
    </row>
    <row r="620" spans="1:10" x14ac:dyDescent="0.45">
      <c r="A620" t="s">
        <v>14</v>
      </c>
      <c r="B620" t="s">
        <v>117</v>
      </c>
      <c r="C620" t="s">
        <v>120</v>
      </c>
      <c r="D620" s="1" t="s">
        <v>522</v>
      </c>
      <c r="E620" t="s">
        <v>49</v>
      </c>
      <c r="F620" t="s">
        <v>124</v>
      </c>
      <c r="G620" t="s">
        <v>255</v>
      </c>
      <c r="H620" t="s">
        <v>283</v>
      </c>
      <c r="I620" t="str">
        <f>RIGHT(HvDOutputData[[#This Row],[OPLocCode]],1)</f>
        <v>4</v>
      </c>
      <c r="J620" t="s">
        <v>387</v>
      </c>
    </row>
    <row r="621" spans="1:10" x14ac:dyDescent="0.45">
      <c r="A621" t="s">
        <v>14</v>
      </c>
      <c r="B621" t="s">
        <v>117</v>
      </c>
      <c r="C621" t="s">
        <v>120</v>
      </c>
      <c r="D621" s="1" t="s">
        <v>522</v>
      </c>
      <c r="E621" t="s">
        <v>49</v>
      </c>
      <c r="F621" t="s">
        <v>124</v>
      </c>
      <c r="G621" t="s">
        <v>255</v>
      </c>
      <c r="H621" t="s">
        <v>284</v>
      </c>
      <c r="I621" t="str">
        <f>RIGHT(HvDOutputData[[#This Row],[OPLocCode]],1)</f>
        <v>5</v>
      </c>
      <c r="J621" t="s">
        <v>388</v>
      </c>
    </row>
    <row r="622" spans="1:10" x14ac:dyDescent="0.45">
      <c r="A622" t="s">
        <v>14</v>
      </c>
      <c r="B622" t="s">
        <v>117</v>
      </c>
      <c r="C622" t="s">
        <v>120</v>
      </c>
      <c r="D622" s="1" t="s">
        <v>522</v>
      </c>
      <c r="E622" t="s">
        <v>49</v>
      </c>
      <c r="F622" t="s">
        <v>124</v>
      </c>
      <c r="G622" t="s">
        <v>255</v>
      </c>
      <c r="H622" t="s">
        <v>29</v>
      </c>
      <c r="I622" t="str">
        <f>RIGHT(HvDOutputData[[#This Row],[OPLocCode]],1)</f>
        <v>1</v>
      </c>
      <c r="J622" t="s">
        <v>390</v>
      </c>
    </row>
    <row r="623" spans="1:10" x14ac:dyDescent="0.45">
      <c r="A623" t="s">
        <v>14</v>
      </c>
      <c r="B623" t="s">
        <v>117</v>
      </c>
      <c r="C623" t="s">
        <v>120</v>
      </c>
      <c r="D623" s="1" t="s">
        <v>522</v>
      </c>
      <c r="E623" t="s">
        <v>49</v>
      </c>
      <c r="F623" t="s">
        <v>124</v>
      </c>
      <c r="G623" t="s">
        <v>255</v>
      </c>
      <c r="H623" t="s">
        <v>137</v>
      </c>
      <c r="I623" t="str">
        <f>RIGHT(HvDOutputData[[#This Row],[OPLocCode]],1)</f>
        <v>2</v>
      </c>
      <c r="J623" t="s">
        <v>391</v>
      </c>
    </row>
    <row r="624" spans="1:10" x14ac:dyDescent="0.45">
      <c r="A624" t="s">
        <v>14</v>
      </c>
      <c r="B624" t="s">
        <v>117</v>
      </c>
      <c r="C624" t="s">
        <v>120</v>
      </c>
      <c r="D624" s="1" t="s">
        <v>522</v>
      </c>
      <c r="E624" t="s">
        <v>49</v>
      </c>
      <c r="F624" t="s">
        <v>124</v>
      </c>
      <c r="G624" t="s">
        <v>255</v>
      </c>
      <c r="H624" t="s">
        <v>287</v>
      </c>
      <c r="I624" t="str">
        <f>RIGHT(HvDOutputData[[#This Row],[OPLocCode]],1)</f>
        <v>4</v>
      </c>
      <c r="J624" t="s">
        <v>393</v>
      </c>
    </row>
    <row r="625" spans="1:10" x14ac:dyDescent="0.45">
      <c r="A625" t="s">
        <v>14</v>
      </c>
      <c r="B625" t="s">
        <v>117</v>
      </c>
      <c r="C625" t="s">
        <v>120</v>
      </c>
      <c r="D625" s="1" t="s">
        <v>522</v>
      </c>
      <c r="E625" t="s">
        <v>49</v>
      </c>
      <c r="F625" t="s">
        <v>124</v>
      </c>
      <c r="G625" t="s">
        <v>255</v>
      </c>
      <c r="H625" t="s">
        <v>288</v>
      </c>
      <c r="I625" t="str">
        <f>RIGHT(HvDOutputData[[#This Row],[OPLocCode]],1)</f>
        <v>5</v>
      </c>
      <c r="J625" t="s">
        <v>394</v>
      </c>
    </row>
    <row r="626" spans="1:10" x14ac:dyDescent="0.45">
      <c r="A626" t="s">
        <v>14</v>
      </c>
      <c r="B626" t="s">
        <v>118</v>
      </c>
      <c r="C626" t="s">
        <v>121</v>
      </c>
      <c r="D626" s="1" t="s">
        <v>522</v>
      </c>
      <c r="E626" t="s">
        <v>49</v>
      </c>
      <c r="F626" t="s">
        <v>124</v>
      </c>
      <c r="G626" t="s">
        <v>255</v>
      </c>
      <c r="H626" t="s">
        <v>299</v>
      </c>
      <c r="I626" t="str">
        <f>RIGHT(HvDOutputData[[#This Row],[OPLocCode]],1)</f>
        <v>A</v>
      </c>
      <c r="J626" t="s">
        <v>470</v>
      </c>
    </row>
    <row r="627" spans="1:10" x14ac:dyDescent="0.45">
      <c r="A627" t="s">
        <v>14</v>
      </c>
      <c r="B627" t="s">
        <v>118</v>
      </c>
      <c r="C627" t="s">
        <v>121</v>
      </c>
      <c r="D627" s="1" t="s">
        <v>522</v>
      </c>
      <c r="E627" t="s">
        <v>49</v>
      </c>
      <c r="F627" t="s">
        <v>124</v>
      </c>
      <c r="G627" t="s">
        <v>255</v>
      </c>
      <c r="H627" t="s">
        <v>300</v>
      </c>
      <c r="I627" t="str">
        <f>RIGHT(HvDOutputData[[#This Row],[OPLocCode]],1)</f>
        <v>B</v>
      </c>
      <c r="J627" t="s">
        <v>471</v>
      </c>
    </row>
    <row r="628" spans="1:10" x14ac:dyDescent="0.45">
      <c r="A628" t="s">
        <v>14</v>
      </c>
      <c r="B628" t="s">
        <v>118</v>
      </c>
      <c r="C628" t="s">
        <v>121</v>
      </c>
      <c r="D628" s="1" t="s">
        <v>522</v>
      </c>
      <c r="E628" t="s">
        <v>49</v>
      </c>
      <c r="F628" t="s">
        <v>124</v>
      </c>
      <c r="G628" t="s">
        <v>255</v>
      </c>
      <c r="H628" t="s">
        <v>290</v>
      </c>
      <c r="I628" t="str">
        <f>RIGHT(HvDOutputData[[#This Row],[OPLocCode]],1)</f>
        <v>A</v>
      </c>
      <c r="J628" t="s">
        <v>472</v>
      </c>
    </row>
    <row r="629" spans="1:10" x14ac:dyDescent="0.45">
      <c r="A629" t="s">
        <v>14</v>
      </c>
      <c r="B629" t="s">
        <v>118</v>
      </c>
      <c r="C629" t="s">
        <v>121</v>
      </c>
      <c r="D629" s="1" t="s">
        <v>522</v>
      </c>
      <c r="E629" t="s">
        <v>49</v>
      </c>
      <c r="F629" t="s">
        <v>124</v>
      </c>
      <c r="G629" t="s">
        <v>255</v>
      </c>
      <c r="H629" t="s">
        <v>291</v>
      </c>
      <c r="I629" t="str">
        <f>RIGHT(HvDOutputData[[#This Row],[OPLocCode]],1)</f>
        <v>B</v>
      </c>
      <c r="J629" t="s">
        <v>473</v>
      </c>
    </row>
    <row r="630" spans="1:10" x14ac:dyDescent="0.45">
      <c r="A630" t="s">
        <v>14</v>
      </c>
      <c r="B630" t="s">
        <v>118</v>
      </c>
      <c r="C630" t="s">
        <v>121</v>
      </c>
      <c r="D630" s="1" t="s">
        <v>522</v>
      </c>
      <c r="E630" t="s">
        <v>49</v>
      </c>
      <c r="F630" t="s">
        <v>124</v>
      </c>
      <c r="G630" t="s">
        <v>255</v>
      </c>
      <c r="H630" t="s">
        <v>293</v>
      </c>
      <c r="I630" t="str">
        <f>RIGHT(HvDOutputData[[#This Row],[OPLocCode]],1)</f>
        <v>A</v>
      </c>
      <c r="J630" t="s">
        <v>474</v>
      </c>
    </row>
    <row r="631" spans="1:10" x14ac:dyDescent="0.45">
      <c r="A631" t="s">
        <v>14</v>
      </c>
      <c r="B631" t="s">
        <v>118</v>
      </c>
      <c r="C631" t="s">
        <v>121</v>
      </c>
      <c r="D631" s="1" t="s">
        <v>522</v>
      </c>
      <c r="E631" t="s">
        <v>49</v>
      </c>
      <c r="F631" t="s">
        <v>124</v>
      </c>
      <c r="G631" t="s">
        <v>255</v>
      </c>
      <c r="H631" t="s">
        <v>294</v>
      </c>
      <c r="I631" t="str">
        <f>RIGHT(HvDOutputData[[#This Row],[OPLocCode]],1)</f>
        <v>B</v>
      </c>
      <c r="J631" t="s">
        <v>475</v>
      </c>
    </row>
    <row r="632" spans="1:10" x14ac:dyDescent="0.45">
      <c r="A632" t="s">
        <v>14</v>
      </c>
      <c r="B632" t="s">
        <v>118</v>
      </c>
      <c r="C632" t="s">
        <v>121</v>
      </c>
      <c r="D632" s="1" t="s">
        <v>522</v>
      </c>
      <c r="E632" t="s">
        <v>49</v>
      </c>
      <c r="F632" t="s">
        <v>124</v>
      </c>
      <c r="G632" t="s">
        <v>255</v>
      </c>
      <c r="H632" t="s">
        <v>296</v>
      </c>
      <c r="I632" t="str">
        <f>RIGHT(HvDOutputData[[#This Row],[OPLocCode]],1)</f>
        <v>A</v>
      </c>
      <c r="J632" t="s">
        <v>476</v>
      </c>
    </row>
    <row r="633" spans="1:10" x14ac:dyDescent="0.45">
      <c r="A633" t="s">
        <v>14</v>
      </c>
      <c r="B633" t="s">
        <v>118</v>
      </c>
      <c r="C633" t="s">
        <v>121</v>
      </c>
      <c r="D633" s="1" t="s">
        <v>522</v>
      </c>
      <c r="E633" t="s">
        <v>49</v>
      </c>
      <c r="F633" t="s">
        <v>124</v>
      </c>
      <c r="G633" t="s">
        <v>255</v>
      </c>
      <c r="H633" t="s">
        <v>297</v>
      </c>
      <c r="I633" t="str">
        <f>RIGHT(HvDOutputData[[#This Row],[OPLocCode]],1)</f>
        <v>B</v>
      </c>
      <c r="J633" t="s">
        <v>477</v>
      </c>
    </row>
    <row r="634" spans="1:10" x14ac:dyDescent="0.45">
      <c r="A634" t="s">
        <v>14</v>
      </c>
      <c r="B634" t="s">
        <v>118</v>
      </c>
      <c r="C634" t="s">
        <v>121</v>
      </c>
      <c r="D634" s="1" t="s">
        <v>522</v>
      </c>
      <c r="E634" t="s">
        <v>49</v>
      </c>
      <c r="F634" t="s">
        <v>124</v>
      </c>
      <c r="G634" t="s">
        <v>255</v>
      </c>
      <c r="H634" t="s">
        <v>311</v>
      </c>
      <c r="I634" t="str">
        <f>RIGHT(HvDOutputData[[#This Row],[OPLocCode]],1)</f>
        <v>A</v>
      </c>
      <c r="J634" t="s">
        <v>478</v>
      </c>
    </row>
    <row r="635" spans="1:10" x14ac:dyDescent="0.45">
      <c r="A635" t="s">
        <v>14</v>
      </c>
      <c r="B635" t="s">
        <v>118</v>
      </c>
      <c r="C635" t="s">
        <v>121</v>
      </c>
      <c r="D635" s="1" t="s">
        <v>522</v>
      </c>
      <c r="E635" t="s">
        <v>49</v>
      </c>
      <c r="F635" t="s">
        <v>124</v>
      </c>
      <c r="G635" t="s">
        <v>255</v>
      </c>
      <c r="H635" t="s">
        <v>312</v>
      </c>
      <c r="I635" t="str">
        <f>RIGHT(HvDOutputData[[#This Row],[OPLocCode]],1)</f>
        <v>B</v>
      </c>
      <c r="J635" t="s">
        <v>479</v>
      </c>
    </row>
    <row r="636" spans="1:10" x14ac:dyDescent="0.45">
      <c r="A636" t="s">
        <v>14</v>
      </c>
      <c r="B636" t="s">
        <v>118</v>
      </c>
      <c r="C636" t="s">
        <v>121</v>
      </c>
      <c r="D636" s="1" t="s">
        <v>522</v>
      </c>
      <c r="E636" t="s">
        <v>49</v>
      </c>
      <c r="F636" t="s">
        <v>124</v>
      </c>
      <c r="G636" t="s">
        <v>255</v>
      </c>
      <c r="H636" t="s">
        <v>302</v>
      </c>
      <c r="I636" t="str">
        <f>RIGHT(HvDOutputData[[#This Row],[OPLocCode]],1)</f>
        <v>A</v>
      </c>
      <c r="J636" t="s">
        <v>480</v>
      </c>
    </row>
    <row r="637" spans="1:10" x14ac:dyDescent="0.45">
      <c r="A637" t="s">
        <v>14</v>
      </c>
      <c r="B637" t="s">
        <v>118</v>
      </c>
      <c r="C637" t="s">
        <v>121</v>
      </c>
      <c r="D637" s="1" t="s">
        <v>522</v>
      </c>
      <c r="E637" t="s">
        <v>49</v>
      </c>
      <c r="F637" t="s">
        <v>124</v>
      </c>
      <c r="G637" t="s">
        <v>255</v>
      </c>
      <c r="H637" t="s">
        <v>303</v>
      </c>
      <c r="I637" t="str">
        <f>RIGHT(HvDOutputData[[#This Row],[OPLocCode]],1)</f>
        <v>B</v>
      </c>
      <c r="J637" t="s">
        <v>481</v>
      </c>
    </row>
    <row r="638" spans="1:10" x14ac:dyDescent="0.45">
      <c r="A638" t="s">
        <v>14</v>
      </c>
      <c r="B638" t="s">
        <v>118</v>
      </c>
      <c r="C638" t="s">
        <v>121</v>
      </c>
      <c r="D638" s="1" t="s">
        <v>522</v>
      </c>
      <c r="E638" t="s">
        <v>49</v>
      </c>
      <c r="F638" t="s">
        <v>124</v>
      </c>
      <c r="G638" t="s">
        <v>255</v>
      </c>
      <c r="H638" t="s">
        <v>305</v>
      </c>
      <c r="I638" t="str">
        <f>RIGHT(HvDOutputData[[#This Row],[OPLocCode]],1)</f>
        <v>A</v>
      </c>
      <c r="J638" t="s">
        <v>482</v>
      </c>
    </row>
    <row r="639" spans="1:10" x14ac:dyDescent="0.45">
      <c r="A639" t="s">
        <v>14</v>
      </c>
      <c r="B639" t="s">
        <v>118</v>
      </c>
      <c r="C639" t="s">
        <v>121</v>
      </c>
      <c r="D639" s="1" t="s">
        <v>522</v>
      </c>
      <c r="E639" t="s">
        <v>49</v>
      </c>
      <c r="F639" t="s">
        <v>124</v>
      </c>
      <c r="G639" t="s">
        <v>255</v>
      </c>
      <c r="H639" t="s">
        <v>306</v>
      </c>
      <c r="I639" t="str">
        <f>RIGHT(HvDOutputData[[#This Row],[OPLocCode]],1)</f>
        <v>B</v>
      </c>
      <c r="J639" t="s">
        <v>483</v>
      </c>
    </row>
    <row r="640" spans="1:10" x14ac:dyDescent="0.45">
      <c r="A640" t="s">
        <v>14</v>
      </c>
      <c r="B640" t="s">
        <v>118</v>
      </c>
      <c r="C640" t="s">
        <v>121</v>
      </c>
      <c r="D640" s="1" t="s">
        <v>522</v>
      </c>
      <c r="E640" t="s">
        <v>49</v>
      </c>
      <c r="F640" t="s">
        <v>124</v>
      </c>
      <c r="G640" t="s">
        <v>255</v>
      </c>
      <c r="H640" t="s">
        <v>308</v>
      </c>
      <c r="I640" t="str">
        <f>RIGHT(HvDOutputData[[#This Row],[OPLocCode]],1)</f>
        <v>A</v>
      </c>
      <c r="J640" t="s">
        <v>484</v>
      </c>
    </row>
    <row r="641" spans="1:10" x14ac:dyDescent="0.45">
      <c r="A641" t="s">
        <v>14</v>
      </c>
      <c r="B641" t="s">
        <v>118</v>
      </c>
      <c r="C641" t="s">
        <v>121</v>
      </c>
      <c r="D641" s="1" t="s">
        <v>522</v>
      </c>
      <c r="E641" t="s">
        <v>49</v>
      </c>
      <c r="F641" t="s">
        <v>124</v>
      </c>
      <c r="G641" t="s">
        <v>255</v>
      </c>
      <c r="H641" t="s">
        <v>309</v>
      </c>
      <c r="I641" t="str">
        <f>RIGHT(HvDOutputData[[#This Row],[OPLocCode]],1)</f>
        <v>B</v>
      </c>
      <c r="J641" t="s">
        <v>485</v>
      </c>
    </row>
    <row r="642" spans="1:10" x14ac:dyDescent="0.45">
      <c r="A642" t="s">
        <v>14</v>
      </c>
      <c r="B642" t="s">
        <v>118</v>
      </c>
      <c r="C642" t="s">
        <v>121</v>
      </c>
      <c r="D642" s="1" t="s">
        <v>522</v>
      </c>
      <c r="E642" t="s">
        <v>49</v>
      </c>
      <c r="F642" t="s">
        <v>124</v>
      </c>
      <c r="G642" t="s">
        <v>255</v>
      </c>
      <c r="H642" t="s">
        <v>323</v>
      </c>
      <c r="I642" t="str">
        <f>RIGHT(HvDOutputData[[#This Row],[OPLocCode]],1)</f>
        <v>A</v>
      </c>
      <c r="J642" t="s">
        <v>486</v>
      </c>
    </row>
    <row r="643" spans="1:10" x14ac:dyDescent="0.45">
      <c r="A643" t="s">
        <v>14</v>
      </c>
      <c r="B643" t="s">
        <v>118</v>
      </c>
      <c r="C643" t="s">
        <v>121</v>
      </c>
      <c r="D643" s="1" t="s">
        <v>522</v>
      </c>
      <c r="E643" t="s">
        <v>49</v>
      </c>
      <c r="F643" t="s">
        <v>124</v>
      </c>
      <c r="G643" t="s">
        <v>255</v>
      </c>
      <c r="H643" t="s">
        <v>324</v>
      </c>
      <c r="I643" t="str">
        <f>RIGHT(HvDOutputData[[#This Row],[OPLocCode]],1)</f>
        <v>B</v>
      </c>
      <c r="J643" t="s">
        <v>487</v>
      </c>
    </row>
    <row r="644" spans="1:10" x14ac:dyDescent="0.45">
      <c r="A644" t="s">
        <v>14</v>
      </c>
      <c r="B644" t="s">
        <v>118</v>
      </c>
      <c r="C644" t="s">
        <v>121</v>
      </c>
      <c r="D644" s="1" t="s">
        <v>522</v>
      </c>
      <c r="E644" t="s">
        <v>49</v>
      </c>
      <c r="F644" t="s">
        <v>124</v>
      </c>
      <c r="G644" t="s">
        <v>255</v>
      </c>
      <c r="H644" t="s">
        <v>314</v>
      </c>
      <c r="I644" t="str">
        <f>RIGHT(HvDOutputData[[#This Row],[OPLocCode]],1)</f>
        <v>A</v>
      </c>
      <c r="J644" t="s">
        <v>488</v>
      </c>
    </row>
    <row r="645" spans="1:10" x14ac:dyDescent="0.45">
      <c r="A645" t="s">
        <v>14</v>
      </c>
      <c r="B645" t="s">
        <v>118</v>
      </c>
      <c r="C645" t="s">
        <v>121</v>
      </c>
      <c r="D645" s="1" t="s">
        <v>522</v>
      </c>
      <c r="E645" t="s">
        <v>49</v>
      </c>
      <c r="F645" t="s">
        <v>124</v>
      </c>
      <c r="G645" t="s">
        <v>255</v>
      </c>
      <c r="H645" t="s">
        <v>315</v>
      </c>
      <c r="I645" t="str">
        <f>RIGHT(HvDOutputData[[#This Row],[OPLocCode]],1)</f>
        <v>B</v>
      </c>
      <c r="J645" t="s">
        <v>489</v>
      </c>
    </row>
    <row r="646" spans="1:10" x14ac:dyDescent="0.45">
      <c r="A646" t="s">
        <v>14</v>
      </c>
      <c r="B646" t="s">
        <v>118</v>
      </c>
      <c r="C646" t="s">
        <v>121</v>
      </c>
      <c r="D646" s="1" t="s">
        <v>522</v>
      </c>
      <c r="E646" t="s">
        <v>49</v>
      </c>
      <c r="F646" t="s">
        <v>124</v>
      </c>
      <c r="G646" t="s">
        <v>255</v>
      </c>
      <c r="H646" t="s">
        <v>317</v>
      </c>
      <c r="I646" t="str">
        <f>RIGHT(HvDOutputData[[#This Row],[OPLocCode]],1)</f>
        <v>A</v>
      </c>
      <c r="J646" t="s">
        <v>490</v>
      </c>
    </row>
    <row r="647" spans="1:10" x14ac:dyDescent="0.45">
      <c r="A647" t="s">
        <v>14</v>
      </c>
      <c r="B647" t="s">
        <v>118</v>
      </c>
      <c r="C647" t="s">
        <v>121</v>
      </c>
      <c r="D647" s="1" t="s">
        <v>522</v>
      </c>
      <c r="E647" t="s">
        <v>49</v>
      </c>
      <c r="F647" t="s">
        <v>124</v>
      </c>
      <c r="G647" t="s">
        <v>255</v>
      </c>
      <c r="H647" t="s">
        <v>318</v>
      </c>
      <c r="I647" t="str">
        <f>RIGHT(HvDOutputData[[#This Row],[OPLocCode]],1)</f>
        <v>B</v>
      </c>
      <c r="J647" t="s">
        <v>491</v>
      </c>
    </row>
    <row r="648" spans="1:10" x14ac:dyDescent="0.45">
      <c r="A648" t="s">
        <v>14</v>
      </c>
      <c r="B648" t="s">
        <v>118</v>
      </c>
      <c r="C648" t="s">
        <v>121</v>
      </c>
      <c r="D648" s="1" t="s">
        <v>522</v>
      </c>
      <c r="E648" t="s">
        <v>49</v>
      </c>
      <c r="F648" t="s">
        <v>124</v>
      </c>
      <c r="G648" t="s">
        <v>255</v>
      </c>
      <c r="H648" t="s">
        <v>320</v>
      </c>
      <c r="I648" t="str">
        <f>RIGHT(HvDOutputData[[#This Row],[OPLocCode]],1)</f>
        <v>A</v>
      </c>
      <c r="J648" t="s">
        <v>492</v>
      </c>
    </row>
    <row r="649" spans="1:10" x14ac:dyDescent="0.45">
      <c r="A649" t="s">
        <v>14</v>
      </c>
      <c r="B649" t="s">
        <v>118</v>
      </c>
      <c r="C649" t="s">
        <v>121</v>
      </c>
      <c r="D649" s="1" t="s">
        <v>522</v>
      </c>
      <c r="E649" t="s">
        <v>49</v>
      </c>
      <c r="F649" t="s">
        <v>124</v>
      </c>
      <c r="G649" t="s">
        <v>255</v>
      </c>
      <c r="H649" t="s">
        <v>321</v>
      </c>
      <c r="I649" t="str">
        <f>RIGHT(HvDOutputData[[#This Row],[OPLocCode]],1)</f>
        <v>B</v>
      </c>
      <c r="J649" t="s">
        <v>493</v>
      </c>
    </row>
    <row r="650" spans="1:10" x14ac:dyDescent="0.45">
      <c r="A650" t="s">
        <v>14</v>
      </c>
      <c r="B650" t="s">
        <v>118</v>
      </c>
      <c r="C650" t="s">
        <v>121</v>
      </c>
      <c r="D650" s="1" t="s">
        <v>522</v>
      </c>
      <c r="E650" t="s">
        <v>49</v>
      </c>
      <c r="F650" t="s">
        <v>124</v>
      </c>
      <c r="G650" t="s">
        <v>255</v>
      </c>
      <c r="H650" t="s">
        <v>335</v>
      </c>
      <c r="I650" t="str">
        <f>RIGHT(HvDOutputData[[#This Row],[OPLocCode]],1)</f>
        <v>A</v>
      </c>
      <c r="J650" t="s">
        <v>494</v>
      </c>
    </row>
    <row r="651" spans="1:10" x14ac:dyDescent="0.45">
      <c r="A651" t="s">
        <v>14</v>
      </c>
      <c r="B651" t="s">
        <v>118</v>
      </c>
      <c r="C651" t="s">
        <v>121</v>
      </c>
      <c r="D651" s="1" t="s">
        <v>522</v>
      </c>
      <c r="E651" t="s">
        <v>49</v>
      </c>
      <c r="F651" t="s">
        <v>124</v>
      </c>
      <c r="G651" t="s">
        <v>255</v>
      </c>
      <c r="H651" t="s">
        <v>336</v>
      </c>
      <c r="I651" t="str">
        <f>RIGHT(HvDOutputData[[#This Row],[OPLocCode]],1)</f>
        <v>B</v>
      </c>
      <c r="J651" t="s">
        <v>495</v>
      </c>
    </row>
    <row r="652" spans="1:10" x14ac:dyDescent="0.45">
      <c r="A652" t="s">
        <v>14</v>
      </c>
      <c r="B652" t="s">
        <v>118</v>
      </c>
      <c r="C652" t="s">
        <v>121</v>
      </c>
      <c r="D652" s="1" t="s">
        <v>522</v>
      </c>
      <c r="E652" t="s">
        <v>49</v>
      </c>
      <c r="F652" t="s">
        <v>124</v>
      </c>
      <c r="G652" t="s">
        <v>255</v>
      </c>
      <c r="H652" t="s">
        <v>326</v>
      </c>
      <c r="I652" t="str">
        <f>RIGHT(HvDOutputData[[#This Row],[OPLocCode]],1)</f>
        <v>A</v>
      </c>
      <c r="J652" t="s">
        <v>496</v>
      </c>
    </row>
    <row r="653" spans="1:10" x14ac:dyDescent="0.45">
      <c r="A653" t="s">
        <v>14</v>
      </c>
      <c r="B653" t="s">
        <v>118</v>
      </c>
      <c r="C653" t="s">
        <v>121</v>
      </c>
      <c r="D653" s="1" t="s">
        <v>522</v>
      </c>
      <c r="E653" t="s">
        <v>49</v>
      </c>
      <c r="F653" t="s">
        <v>124</v>
      </c>
      <c r="G653" t="s">
        <v>255</v>
      </c>
      <c r="H653" t="s">
        <v>327</v>
      </c>
      <c r="I653" t="str">
        <f>RIGHT(HvDOutputData[[#This Row],[OPLocCode]],1)</f>
        <v>B</v>
      </c>
      <c r="J653" t="s">
        <v>497</v>
      </c>
    </row>
    <row r="654" spans="1:10" x14ac:dyDescent="0.45">
      <c r="A654" t="s">
        <v>14</v>
      </c>
      <c r="B654" t="s">
        <v>118</v>
      </c>
      <c r="C654" t="s">
        <v>121</v>
      </c>
      <c r="D654" s="1" t="s">
        <v>522</v>
      </c>
      <c r="E654" t="s">
        <v>49</v>
      </c>
      <c r="F654" t="s">
        <v>124</v>
      </c>
      <c r="G654" t="s">
        <v>255</v>
      </c>
      <c r="H654" t="s">
        <v>329</v>
      </c>
      <c r="I654" t="str">
        <f>RIGHT(HvDOutputData[[#This Row],[OPLocCode]],1)</f>
        <v>A</v>
      </c>
      <c r="J654" t="s">
        <v>498</v>
      </c>
    </row>
    <row r="655" spans="1:10" x14ac:dyDescent="0.45">
      <c r="A655" t="s">
        <v>14</v>
      </c>
      <c r="B655" t="s">
        <v>118</v>
      </c>
      <c r="C655" t="s">
        <v>121</v>
      </c>
      <c r="D655" s="1" t="s">
        <v>522</v>
      </c>
      <c r="E655" t="s">
        <v>49</v>
      </c>
      <c r="F655" t="s">
        <v>124</v>
      </c>
      <c r="G655" t="s">
        <v>255</v>
      </c>
      <c r="H655" t="s">
        <v>330</v>
      </c>
      <c r="I655" t="str">
        <f>RIGHT(HvDOutputData[[#This Row],[OPLocCode]],1)</f>
        <v>B</v>
      </c>
      <c r="J655" t="s">
        <v>499</v>
      </c>
    </row>
    <row r="656" spans="1:10" x14ac:dyDescent="0.45">
      <c r="A656" t="s">
        <v>14</v>
      </c>
      <c r="B656" t="s">
        <v>118</v>
      </c>
      <c r="C656" t="s">
        <v>121</v>
      </c>
      <c r="D656" s="1" t="s">
        <v>522</v>
      </c>
      <c r="E656" t="s">
        <v>49</v>
      </c>
      <c r="F656" t="s">
        <v>124</v>
      </c>
      <c r="G656" t="s">
        <v>255</v>
      </c>
      <c r="H656" t="s">
        <v>332</v>
      </c>
      <c r="I656" t="str">
        <f>RIGHT(HvDOutputData[[#This Row],[OPLocCode]],1)</f>
        <v>A</v>
      </c>
      <c r="J656" t="s">
        <v>500</v>
      </c>
    </row>
    <row r="657" spans="1:10" x14ac:dyDescent="0.45">
      <c r="A657" t="s">
        <v>14</v>
      </c>
      <c r="B657" t="s">
        <v>118</v>
      </c>
      <c r="C657" t="s">
        <v>121</v>
      </c>
      <c r="D657" s="1" t="s">
        <v>522</v>
      </c>
      <c r="E657" t="s">
        <v>49</v>
      </c>
      <c r="F657" t="s">
        <v>124</v>
      </c>
      <c r="G657" t="s">
        <v>255</v>
      </c>
      <c r="H657" t="s">
        <v>333</v>
      </c>
      <c r="I657" t="str">
        <f>RIGHT(HvDOutputData[[#This Row],[OPLocCode]],1)</f>
        <v>B</v>
      </c>
      <c r="J657" t="s">
        <v>501</v>
      </c>
    </row>
    <row r="658" spans="1:10" x14ac:dyDescent="0.45">
      <c r="A658" t="s">
        <v>14</v>
      </c>
      <c r="B658" t="s">
        <v>118</v>
      </c>
      <c r="C658" t="s">
        <v>121</v>
      </c>
      <c r="D658" s="1" t="s">
        <v>522</v>
      </c>
      <c r="E658" t="s">
        <v>49</v>
      </c>
      <c r="F658" t="s">
        <v>124</v>
      </c>
      <c r="G658" t="s">
        <v>255</v>
      </c>
      <c r="H658" t="s">
        <v>347</v>
      </c>
      <c r="I658" t="str">
        <f>RIGHT(HvDOutputData[[#This Row],[OPLocCode]],1)</f>
        <v>A</v>
      </c>
      <c r="J658" t="s">
        <v>502</v>
      </c>
    </row>
    <row r="659" spans="1:10" x14ac:dyDescent="0.45">
      <c r="A659" t="s">
        <v>14</v>
      </c>
      <c r="B659" t="s">
        <v>118</v>
      </c>
      <c r="C659" t="s">
        <v>121</v>
      </c>
      <c r="D659" s="1" t="s">
        <v>522</v>
      </c>
      <c r="E659" t="s">
        <v>49</v>
      </c>
      <c r="F659" t="s">
        <v>124</v>
      </c>
      <c r="G659" t="s">
        <v>255</v>
      </c>
      <c r="H659" t="s">
        <v>348</v>
      </c>
      <c r="I659" t="str">
        <f>RIGHT(HvDOutputData[[#This Row],[OPLocCode]],1)</f>
        <v>B</v>
      </c>
      <c r="J659" t="s">
        <v>503</v>
      </c>
    </row>
    <row r="660" spans="1:10" x14ac:dyDescent="0.45">
      <c r="A660" t="s">
        <v>14</v>
      </c>
      <c r="B660" t="s">
        <v>118</v>
      </c>
      <c r="C660" t="s">
        <v>121</v>
      </c>
      <c r="D660" s="1" t="s">
        <v>522</v>
      </c>
      <c r="E660" t="s">
        <v>49</v>
      </c>
      <c r="F660" t="s">
        <v>124</v>
      </c>
      <c r="G660" t="s">
        <v>255</v>
      </c>
      <c r="H660" t="s">
        <v>338</v>
      </c>
      <c r="I660" t="str">
        <f>RIGHT(HvDOutputData[[#This Row],[OPLocCode]],1)</f>
        <v>A</v>
      </c>
      <c r="J660" t="s">
        <v>504</v>
      </c>
    </row>
    <row r="661" spans="1:10" x14ac:dyDescent="0.45">
      <c r="A661" t="s">
        <v>14</v>
      </c>
      <c r="B661" t="s">
        <v>118</v>
      </c>
      <c r="C661" t="s">
        <v>121</v>
      </c>
      <c r="D661" s="1" t="s">
        <v>522</v>
      </c>
      <c r="E661" t="s">
        <v>49</v>
      </c>
      <c r="F661" t="s">
        <v>124</v>
      </c>
      <c r="G661" t="s">
        <v>255</v>
      </c>
      <c r="H661" t="s">
        <v>339</v>
      </c>
      <c r="I661" t="str">
        <f>RIGHT(HvDOutputData[[#This Row],[OPLocCode]],1)</f>
        <v>B</v>
      </c>
      <c r="J661" t="s">
        <v>505</v>
      </c>
    </row>
    <row r="662" spans="1:10" x14ac:dyDescent="0.45">
      <c r="A662" t="s">
        <v>14</v>
      </c>
      <c r="B662" t="s">
        <v>118</v>
      </c>
      <c r="C662" t="s">
        <v>121</v>
      </c>
      <c r="D662" s="1" t="s">
        <v>522</v>
      </c>
      <c r="E662" t="s">
        <v>49</v>
      </c>
      <c r="F662" t="s">
        <v>124</v>
      </c>
      <c r="G662" t="s">
        <v>255</v>
      </c>
      <c r="H662" t="s">
        <v>341</v>
      </c>
      <c r="I662" t="str">
        <f>RIGHT(HvDOutputData[[#This Row],[OPLocCode]],1)</f>
        <v>A</v>
      </c>
      <c r="J662" t="s">
        <v>506</v>
      </c>
    </row>
    <row r="663" spans="1:10" x14ac:dyDescent="0.45">
      <c r="A663" t="s">
        <v>14</v>
      </c>
      <c r="B663" t="s">
        <v>118</v>
      </c>
      <c r="C663" t="s">
        <v>121</v>
      </c>
      <c r="D663" s="1" t="s">
        <v>522</v>
      </c>
      <c r="E663" t="s">
        <v>49</v>
      </c>
      <c r="F663" t="s">
        <v>124</v>
      </c>
      <c r="G663" t="s">
        <v>255</v>
      </c>
      <c r="H663" t="s">
        <v>342</v>
      </c>
      <c r="I663" t="str">
        <f>RIGHT(HvDOutputData[[#This Row],[OPLocCode]],1)</f>
        <v>B</v>
      </c>
      <c r="J663" t="s">
        <v>507</v>
      </c>
    </row>
    <row r="664" spans="1:10" x14ac:dyDescent="0.45">
      <c r="A664" t="s">
        <v>14</v>
      </c>
      <c r="B664" t="s">
        <v>118</v>
      </c>
      <c r="C664" t="s">
        <v>121</v>
      </c>
      <c r="D664" s="1" t="s">
        <v>522</v>
      </c>
      <c r="E664" t="s">
        <v>49</v>
      </c>
      <c r="F664" t="s">
        <v>124</v>
      </c>
      <c r="G664" t="s">
        <v>255</v>
      </c>
      <c r="H664" t="s">
        <v>344</v>
      </c>
      <c r="I664" t="str">
        <f>RIGHT(HvDOutputData[[#This Row],[OPLocCode]],1)</f>
        <v>A</v>
      </c>
      <c r="J664" t="s">
        <v>508</v>
      </c>
    </row>
    <row r="665" spans="1:10" x14ac:dyDescent="0.45">
      <c r="A665" t="s">
        <v>14</v>
      </c>
      <c r="B665" t="s">
        <v>118</v>
      </c>
      <c r="C665" t="s">
        <v>121</v>
      </c>
      <c r="D665" s="1" t="s">
        <v>522</v>
      </c>
      <c r="E665" t="s">
        <v>49</v>
      </c>
      <c r="F665" t="s">
        <v>124</v>
      </c>
      <c r="G665" t="s">
        <v>255</v>
      </c>
      <c r="H665" t="s">
        <v>345</v>
      </c>
      <c r="I665" t="str">
        <f>RIGHT(HvDOutputData[[#This Row],[OPLocCode]],1)</f>
        <v>B</v>
      </c>
      <c r="J665" t="s">
        <v>509</v>
      </c>
    </row>
    <row r="666" spans="1:10" x14ac:dyDescent="0.45">
      <c r="A666" t="s">
        <v>14</v>
      </c>
      <c r="B666" t="s">
        <v>118</v>
      </c>
      <c r="C666" t="s">
        <v>121</v>
      </c>
      <c r="D666" s="1" t="s">
        <v>522</v>
      </c>
      <c r="E666" t="s">
        <v>49</v>
      </c>
      <c r="F666" t="s">
        <v>124</v>
      </c>
      <c r="G666" t="s">
        <v>255</v>
      </c>
      <c r="H666" t="s">
        <v>359</v>
      </c>
      <c r="I666" t="str">
        <f>RIGHT(HvDOutputData[[#This Row],[OPLocCode]],1)</f>
        <v>A</v>
      </c>
      <c r="J666" t="s">
        <v>510</v>
      </c>
    </row>
    <row r="667" spans="1:10" x14ac:dyDescent="0.45">
      <c r="A667" t="s">
        <v>14</v>
      </c>
      <c r="B667" t="s">
        <v>118</v>
      </c>
      <c r="C667" t="s">
        <v>121</v>
      </c>
      <c r="D667" s="1" t="s">
        <v>522</v>
      </c>
      <c r="E667" t="s">
        <v>49</v>
      </c>
      <c r="F667" t="s">
        <v>124</v>
      </c>
      <c r="G667" t="s">
        <v>255</v>
      </c>
      <c r="H667" t="s">
        <v>360</v>
      </c>
      <c r="I667" t="str">
        <f>RIGHT(HvDOutputData[[#This Row],[OPLocCode]],1)</f>
        <v>B</v>
      </c>
      <c r="J667" t="s">
        <v>511</v>
      </c>
    </row>
    <row r="668" spans="1:10" x14ac:dyDescent="0.45">
      <c r="A668" t="s">
        <v>14</v>
      </c>
      <c r="B668" t="s">
        <v>118</v>
      </c>
      <c r="C668" t="s">
        <v>121</v>
      </c>
      <c r="D668" s="1" t="s">
        <v>522</v>
      </c>
      <c r="E668" t="s">
        <v>49</v>
      </c>
      <c r="F668" t="s">
        <v>124</v>
      </c>
      <c r="G668" t="s">
        <v>255</v>
      </c>
      <c r="H668" t="s">
        <v>350</v>
      </c>
      <c r="I668" t="str">
        <f>RIGHT(HvDOutputData[[#This Row],[OPLocCode]],1)</f>
        <v>A</v>
      </c>
      <c r="J668" t="s">
        <v>512</v>
      </c>
    </row>
    <row r="669" spans="1:10" x14ac:dyDescent="0.45">
      <c r="A669" t="s">
        <v>14</v>
      </c>
      <c r="B669" t="s">
        <v>118</v>
      </c>
      <c r="C669" t="s">
        <v>121</v>
      </c>
      <c r="D669" s="1" t="s">
        <v>522</v>
      </c>
      <c r="E669" t="s">
        <v>49</v>
      </c>
      <c r="F669" t="s">
        <v>124</v>
      </c>
      <c r="G669" t="s">
        <v>255</v>
      </c>
      <c r="H669" t="s">
        <v>351</v>
      </c>
      <c r="I669" t="str">
        <f>RIGHT(HvDOutputData[[#This Row],[OPLocCode]],1)</f>
        <v>B</v>
      </c>
      <c r="J669" t="s">
        <v>513</v>
      </c>
    </row>
    <row r="670" spans="1:10" x14ac:dyDescent="0.45">
      <c r="A670" t="s">
        <v>14</v>
      </c>
      <c r="B670" t="s">
        <v>118</v>
      </c>
      <c r="C670" t="s">
        <v>121</v>
      </c>
      <c r="D670" s="1" t="s">
        <v>522</v>
      </c>
      <c r="E670" t="s">
        <v>49</v>
      </c>
      <c r="F670" t="s">
        <v>124</v>
      </c>
      <c r="G670" t="s">
        <v>255</v>
      </c>
      <c r="H670" t="s">
        <v>353</v>
      </c>
      <c r="I670" t="str">
        <f>RIGHT(HvDOutputData[[#This Row],[OPLocCode]],1)</f>
        <v>A</v>
      </c>
      <c r="J670" t="s">
        <v>514</v>
      </c>
    </row>
    <row r="671" spans="1:10" x14ac:dyDescent="0.45">
      <c r="A671" t="s">
        <v>14</v>
      </c>
      <c r="B671" t="s">
        <v>118</v>
      </c>
      <c r="C671" t="s">
        <v>121</v>
      </c>
      <c r="D671" s="1" t="s">
        <v>522</v>
      </c>
      <c r="E671" t="s">
        <v>49</v>
      </c>
      <c r="F671" t="s">
        <v>124</v>
      </c>
      <c r="G671" t="s">
        <v>255</v>
      </c>
      <c r="H671" t="s">
        <v>354</v>
      </c>
      <c r="I671" t="str">
        <f>RIGHT(HvDOutputData[[#This Row],[OPLocCode]],1)</f>
        <v>B</v>
      </c>
      <c r="J671" t="s">
        <v>515</v>
      </c>
    </row>
    <row r="672" spans="1:10" x14ac:dyDescent="0.45">
      <c r="A672" t="s">
        <v>14</v>
      </c>
      <c r="B672" t="s">
        <v>118</v>
      </c>
      <c r="C672" t="s">
        <v>121</v>
      </c>
      <c r="D672" s="1" t="s">
        <v>522</v>
      </c>
      <c r="E672" t="s">
        <v>49</v>
      </c>
      <c r="F672" t="s">
        <v>124</v>
      </c>
      <c r="G672" t="s">
        <v>255</v>
      </c>
      <c r="H672" t="s">
        <v>356</v>
      </c>
      <c r="I672" t="str">
        <f>RIGHT(HvDOutputData[[#This Row],[OPLocCode]],1)</f>
        <v>A</v>
      </c>
      <c r="J672" t="s">
        <v>516</v>
      </c>
    </row>
    <row r="673" spans="1:10" x14ac:dyDescent="0.45">
      <c r="A673" t="s">
        <v>14</v>
      </c>
      <c r="B673" t="s">
        <v>118</v>
      </c>
      <c r="C673" t="s">
        <v>121</v>
      </c>
      <c r="D673" s="1" t="s">
        <v>522</v>
      </c>
      <c r="E673" t="s">
        <v>49</v>
      </c>
      <c r="F673" t="s">
        <v>124</v>
      </c>
      <c r="G673" t="s">
        <v>255</v>
      </c>
      <c r="H673" t="s">
        <v>357</v>
      </c>
      <c r="I673" t="str">
        <f>RIGHT(HvDOutputData[[#This Row],[OPLocCode]],1)</f>
        <v>B</v>
      </c>
      <c r="J673" t="s">
        <v>517</v>
      </c>
    </row>
    <row r="674" spans="1:10" x14ac:dyDescent="0.45">
      <c r="A674" t="s">
        <v>14</v>
      </c>
      <c r="B674" t="s">
        <v>116</v>
      </c>
      <c r="C674" t="s">
        <v>119</v>
      </c>
      <c r="D674" s="1" t="s">
        <v>523</v>
      </c>
      <c r="E674" t="s">
        <v>50</v>
      </c>
      <c r="F674" t="s">
        <v>124</v>
      </c>
      <c r="G674" t="s">
        <v>255</v>
      </c>
      <c r="H674" t="s">
        <v>262</v>
      </c>
      <c r="I674" t="str">
        <f>RIGHT(HvDOutputData[[#This Row],[OPLocCode]],1)</f>
        <v>1</v>
      </c>
      <c r="J674" t="s">
        <v>362</v>
      </c>
    </row>
    <row r="675" spans="1:10" x14ac:dyDescent="0.45">
      <c r="A675" t="s">
        <v>14</v>
      </c>
      <c r="B675" t="s">
        <v>116</v>
      </c>
      <c r="C675" t="s">
        <v>119</v>
      </c>
      <c r="D675" s="1" t="s">
        <v>523</v>
      </c>
      <c r="E675" t="s">
        <v>50</v>
      </c>
      <c r="F675" t="s">
        <v>124</v>
      </c>
      <c r="G675" t="s">
        <v>255</v>
      </c>
      <c r="H675" t="s">
        <v>263</v>
      </c>
      <c r="I675" t="str">
        <f>RIGHT(HvDOutputData[[#This Row],[OPLocCode]],1)</f>
        <v>2</v>
      </c>
      <c r="J675" t="s">
        <v>363</v>
      </c>
    </row>
    <row r="676" spans="1:10" x14ac:dyDescent="0.45">
      <c r="A676" t="s">
        <v>14</v>
      </c>
      <c r="B676" t="s">
        <v>116</v>
      </c>
      <c r="C676" t="s">
        <v>119</v>
      </c>
      <c r="D676" s="1" t="s">
        <v>523</v>
      </c>
      <c r="E676" t="s">
        <v>50</v>
      </c>
      <c r="F676" t="s">
        <v>124</v>
      </c>
      <c r="G676" t="s">
        <v>255</v>
      </c>
      <c r="H676" t="s">
        <v>265</v>
      </c>
      <c r="I676" t="str">
        <f>RIGHT(HvDOutputData[[#This Row],[OPLocCode]],1)</f>
        <v>4</v>
      </c>
      <c r="J676" t="s">
        <v>362</v>
      </c>
    </row>
    <row r="677" spans="1:10" x14ac:dyDescent="0.45">
      <c r="A677" t="s">
        <v>14</v>
      </c>
      <c r="B677" t="s">
        <v>116</v>
      </c>
      <c r="C677" t="s">
        <v>119</v>
      </c>
      <c r="D677" s="1" t="s">
        <v>523</v>
      </c>
      <c r="E677" t="s">
        <v>50</v>
      </c>
      <c r="F677" t="s">
        <v>124</v>
      </c>
      <c r="G677" t="s">
        <v>255</v>
      </c>
      <c r="H677" t="s">
        <v>266</v>
      </c>
      <c r="I677" t="str">
        <f>RIGHT(HvDOutputData[[#This Row],[OPLocCode]],1)</f>
        <v>5</v>
      </c>
      <c r="J677" t="s">
        <v>365</v>
      </c>
    </row>
    <row r="678" spans="1:10" x14ac:dyDescent="0.45">
      <c r="A678" t="s">
        <v>14</v>
      </c>
      <c r="B678" t="s">
        <v>116</v>
      </c>
      <c r="C678" t="s">
        <v>119</v>
      </c>
      <c r="D678" s="1" t="s">
        <v>523</v>
      </c>
      <c r="E678" t="s">
        <v>50</v>
      </c>
      <c r="F678" t="s">
        <v>124</v>
      </c>
      <c r="G678" t="s">
        <v>255</v>
      </c>
      <c r="H678" t="s">
        <v>256</v>
      </c>
      <c r="I678" t="str">
        <f>RIGHT(HvDOutputData[[#This Row],[OPLocCode]],1)</f>
        <v>1</v>
      </c>
      <c r="J678" t="s">
        <v>367</v>
      </c>
    </row>
    <row r="679" spans="1:10" x14ac:dyDescent="0.45">
      <c r="A679" t="s">
        <v>14</v>
      </c>
      <c r="B679" t="s">
        <v>116</v>
      </c>
      <c r="C679" t="s">
        <v>119</v>
      </c>
      <c r="D679" s="1" t="s">
        <v>523</v>
      </c>
      <c r="E679" t="s">
        <v>50</v>
      </c>
      <c r="F679" t="s">
        <v>124</v>
      </c>
      <c r="G679" t="s">
        <v>255</v>
      </c>
      <c r="H679" t="s">
        <v>257</v>
      </c>
      <c r="I679" t="str">
        <f>RIGHT(HvDOutputData[[#This Row],[OPLocCode]],1)</f>
        <v>2</v>
      </c>
      <c r="J679" t="s">
        <v>368</v>
      </c>
    </row>
    <row r="680" spans="1:10" x14ac:dyDescent="0.45">
      <c r="A680" t="s">
        <v>14</v>
      </c>
      <c r="B680" t="s">
        <v>116</v>
      </c>
      <c r="C680" t="s">
        <v>119</v>
      </c>
      <c r="D680" s="1" t="s">
        <v>523</v>
      </c>
      <c r="E680" t="s">
        <v>50</v>
      </c>
      <c r="F680" t="s">
        <v>124</v>
      </c>
      <c r="G680" t="s">
        <v>255</v>
      </c>
      <c r="H680" t="s">
        <v>259</v>
      </c>
      <c r="I680" t="str">
        <f>RIGHT(HvDOutputData[[#This Row],[OPLocCode]],1)</f>
        <v>4</v>
      </c>
      <c r="J680" t="s">
        <v>367</v>
      </c>
    </row>
    <row r="681" spans="1:10" x14ac:dyDescent="0.45">
      <c r="A681" t="s">
        <v>14</v>
      </c>
      <c r="B681" t="s">
        <v>116</v>
      </c>
      <c r="C681" t="s">
        <v>119</v>
      </c>
      <c r="D681" s="1" t="s">
        <v>523</v>
      </c>
      <c r="E681" t="s">
        <v>50</v>
      </c>
      <c r="F681" t="s">
        <v>124</v>
      </c>
      <c r="G681" t="s">
        <v>255</v>
      </c>
      <c r="H681" t="s">
        <v>260</v>
      </c>
      <c r="I681" t="str">
        <f>RIGHT(HvDOutputData[[#This Row],[OPLocCode]],1)</f>
        <v>5</v>
      </c>
      <c r="J681" t="s">
        <v>370</v>
      </c>
    </row>
    <row r="682" spans="1:10" x14ac:dyDescent="0.45">
      <c r="A682" t="s">
        <v>14</v>
      </c>
      <c r="B682" t="s">
        <v>116</v>
      </c>
      <c r="C682" t="s">
        <v>119</v>
      </c>
      <c r="D682" s="1" t="s">
        <v>523</v>
      </c>
      <c r="E682" t="s">
        <v>50</v>
      </c>
      <c r="F682" t="s">
        <v>124</v>
      </c>
      <c r="G682" t="s">
        <v>255</v>
      </c>
      <c r="H682" t="s">
        <v>268</v>
      </c>
      <c r="I682" t="str">
        <f>RIGHT(HvDOutputData[[#This Row],[OPLocCode]],1)</f>
        <v>1</v>
      </c>
      <c r="J682" t="s">
        <v>372</v>
      </c>
    </row>
    <row r="683" spans="1:10" x14ac:dyDescent="0.45">
      <c r="A683" t="s">
        <v>14</v>
      </c>
      <c r="B683" t="s">
        <v>116</v>
      </c>
      <c r="C683" t="s">
        <v>119</v>
      </c>
      <c r="D683" s="1" t="s">
        <v>523</v>
      </c>
      <c r="E683" t="s">
        <v>50</v>
      </c>
      <c r="F683" t="s">
        <v>124</v>
      </c>
      <c r="G683" t="s">
        <v>255</v>
      </c>
      <c r="H683" t="s">
        <v>269</v>
      </c>
      <c r="I683" t="str">
        <f>RIGHT(HvDOutputData[[#This Row],[OPLocCode]],1)</f>
        <v>2</v>
      </c>
      <c r="J683" t="s">
        <v>373</v>
      </c>
    </row>
    <row r="684" spans="1:10" x14ac:dyDescent="0.45">
      <c r="A684" t="s">
        <v>14</v>
      </c>
      <c r="B684" t="s">
        <v>116</v>
      </c>
      <c r="C684" t="s">
        <v>119</v>
      </c>
      <c r="D684" s="1" t="s">
        <v>523</v>
      </c>
      <c r="E684" t="s">
        <v>50</v>
      </c>
      <c r="F684" t="s">
        <v>124</v>
      </c>
      <c r="G684" t="s">
        <v>255</v>
      </c>
      <c r="H684" t="s">
        <v>271</v>
      </c>
      <c r="I684" t="str">
        <f>RIGHT(HvDOutputData[[#This Row],[OPLocCode]],1)</f>
        <v>4</v>
      </c>
      <c r="J684" t="s">
        <v>375</v>
      </c>
    </row>
    <row r="685" spans="1:10" x14ac:dyDescent="0.45">
      <c r="A685" t="s">
        <v>14</v>
      </c>
      <c r="B685" t="s">
        <v>116</v>
      </c>
      <c r="C685" t="s">
        <v>119</v>
      </c>
      <c r="D685" s="1" t="s">
        <v>523</v>
      </c>
      <c r="E685" t="s">
        <v>50</v>
      </c>
      <c r="F685" t="s">
        <v>124</v>
      </c>
      <c r="G685" t="s">
        <v>255</v>
      </c>
      <c r="H685" t="s">
        <v>272</v>
      </c>
      <c r="I685" t="str">
        <f>RIGHT(HvDOutputData[[#This Row],[OPLocCode]],1)</f>
        <v>5</v>
      </c>
      <c r="J685" t="s">
        <v>376</v>
      </c>
    </row>
    <row r="686" spans="1:10" x14ac:dyDescent="0.45">
      <c r="A686" t="s">
        <v>14</v>
      </c>
      <c r="B686" t="s">
        <v>116</v>
      </c>
      <c r="C686" t="s">
        <v>119</v>
      </c>
      <c r="D686" s="1" t="s">
        <v>523</v>
      </c>
      <c r="E686" t="s">
        <v>50</v>
      </c>
      <c r="F686" t="s">
        <v>124</v>
      </c>
      <c r="G686" t="s">
        <v>255</v>
      </c>
      <c r="H686" t="s">
        <v>274</v>
      </c>
      <c r="I686" t="str">
        <f>RIGHT(HvDOutputData[[#This Row],[OPLocCode]],1)</f>
        <v>1</v>
      </c>
      <c r="J686" t="s">
        <v>378</v>
      </c>
    </row>
    <row r="687" spans="1:10" x14ac:dyDescent="0.45">
      <c r="A687" t="s">
        <v>14</v>
      </c>
      <c r="B687" t="s">
        <v>116</v>
      </c>
      <c r="C687" t="s">
        <v>119</v>
      </c>
      <c r="D687" s="1" t="s">
        <v>523</v>
      </c>
      <c r="E687" t="s">
        <v>50</v>
      </c>
      <c r="F687" t="s">
        <v>124</v>
      </c>
      <c r="G687" t="s">
        <v>255</v>
      </c>
      <c r="H687" t="s">
        <v>275</v>
      </c>
      <c r="I687" t="str">
        <f>RIGHT(HvDOutputData[[#This Row],[OPLocCode]],1)</f>
        <v>2</v>
      </c>
      <c r="J687" t="s">
        <v>379</v>
      </c>
    </row>
    <row r="688" spans="1:10" x14ac:dyDescent="0.45">
      <c r="A688" t="s">
        <v>14</v>
      </c>
      <c r="B688" t="s">
        <v>116</v>
      </c>
      <c r="C688" t="s">
        <v>119</v>
      </c>
      <c r="D688" s="1" t="s">
        <v>523</v>
      </c>
      <c r="E688" t="s">
        <v>50</v>
      </c>
      <c r="F688" t="s">
        <v>124</v>
      </c>
      <c r="G688" t="s">
        <v>255</v>
      </c>
      <c r="H688" t="s">
        <v>277</v>
      </c>
      <c r="I688" t="str">
        <f>RIGHT(HvDOutputData[[#This Row],[OPLocCode]],1)</f>
        <v>4</v>
      </c>
      <c r="J688" t="s">
        <v>381</v>
      </c>
    </row>
    <row r="689" spans="1:10" x14ac:dyDescent="0.45">
      <c r="A689" t="s">
        <v>14</v>
      </c>
      <c r="B689" t="s">
        <v>116</v>
      </c>
      <c r="C689" t="s">
        <v>119</v>
      </c>
      <c r="D689" s="1" t="s">
        <v>523</v>
      </c>
      <c r="E689" t="s">
        <v>50</v>
      </c>
      <c r="F689" t="s">
        <v>124</v>
      </c>
      <c r="G689" t="s">
        <v>255</v>
      </c>
      <c r="H689" t="s">
        <v>278</v>
      </c>
      <c r="I689" t="str">
        <f>RIGHT(HvDOutputData[[#This Row],[OPLocCode]],1)</f>
        <v>5</v>
      </c>
      <c r="J689" t="s">
        <v>382</v>
      </c>
    </row>
    <row r="690" spans="1:10" x14ac:dyDescent="0.45">
      <c r="A690" t="s">
        <v>14</v>
      </c>
      <c r="B690" t="s">
        <v>116</v>
      </c>
      <c r="C690" t="s">
        <v>119</v>
      </c>
      <c r="D690" s="1" t="s">
        <v>523</v>
      </c>
      <c r="E690" t="s">
        <v>50</v>
      </c>
      <c r="F690" t="s">
        <v>124</v>
      </c>
      <c r="G690" t="s">
        <v>255</v>
      </c>
      <c r="H690" t="s">
        <v>280</v>
      </c>
      <c r="I690" t="str">
        <f>RIGHT(HvDOutputData[[#This Row],[OPLocCode]],1)</f>
        <v>1</v>
      </c>
      <c r="J690" t="s">
        <v>384</v>
      </c>
    </row>
    <row r="691" spans="1:10" x14ac:dyDescent="0.45">
      <c r="A691" t="s">
        <v>14</v>
      </c>
      <c r="B691" t="s">
        <v>116</v>
      </c>
      <c r="C691" t="s">
        <v>119</v>
      </c>
      <c r="D691" s="1" t="s">
        <v>523</v>
      </c>
      <c r="E691" t="s">
        <v>50</v>
      </c>
      <c r="F691" t="s">
        <v>124</v>
      </c>
      <c r="G691" t="s">
        <v>255</v>
      </c>
      <c r="H691" t="s">
        <v>281</v>
      </c>
      <c r="I691" t="str">
        <f>RIGHT(HvDOutputData[[#This Row],[OPLocCode]],1)</f>
        <v>2</v>
      </c>
      <c r="J691" t="s">
        <v>385</v>
      </c>
    </row>
    <row r="692" spans="1:10" x14ac:dyDescent="0.45">
      <c r="A692" t="s">
        <v>14</v>
      </c>
      <c r="B692" t="s">
        <v>116</v>
      </c>
      <c r="C692" t="s">
        <v>119</v>
      </c>
      <c r="D692" s="1" t="s">
        <v>523</v>
      </c>
      <c r="E692" t="s">
        <v>50</v>
      </c>
      <c r="F692" t="s">
        <v>124</v>
      </c>
      <c r="G692" t="s">
        <v>255</v>
      </c>
      <c r="H692" t="s">
        <v>283</v>
      </c>
      <c r="I692" t="str">
        <f>RIGHT(HvDOutputData[[#This Row],[OPLocCode]],1)</f>
        <v>4</v>
      </c>
      <c r="J692" t="s">
        <v>387</v>
      </c>
    </row>
    <row r="693" spans="1:10" x14ac:dyDescent="0.45">
      <c r="A693" t="s">
        <v>14</v>
      </c>
      <c r="B693" t="s">
        <v>116</v>
      </c>
      <c r="C693" t="s">
        <v>119</v>
      </c>
      <c r="D693" s="1" t="s">
        <v>523</v>
      </c>
      <c r="E693" t="s">
        <v>50</v>
      </c>
      <c r="F693" t="s">
        <v>124</v>
      </c>
      <c r="G693" t="s">
        <v>255</v>
      </c>
      <c r="H693" t="s">
        <v>284</v>
      </c>
      <c r="I693" t="str">
        <f>RIGHT(HvDOutputData[[#This Row],[OPLocCode]],1)</f>
        <v>5</v>
      </c>
      <c r="J693" t="s">
        <v>388</v>
      </c>
    </row>
    <row r="694" spans="1:10" x14ac:dyDescent="0.45">
      <c r="A694" t="s">
        <v>14</v>
      </c>
      <c r="B694" t="s">
        <v>116</v>
      </c>
      <c r="C694" t="s">
        <v>119</v>
      </c>
      <c r="D694" s="1" t="s">
        <v>523</v>
      </c>
      <c r="E694" t="s">
        <v>50</v>
      </c>
      <c r="F694" t="s">
        <v>124</v>
      </c>
      <c r="G694" t="s">
        <v>255</v>
      </c>
      <c r="H694" t="s">
        <v>29</v>
      </c>
      <c r="I694" t="str">
        <f>RIGHT(HvDOutputData[[#This Row],[OPLocCode]],1)</f>
        <v>1</v>
      </c>
      <c r="J694" t="s">
        <v>390</v>
      </c>
    </row>
    <row r="695" spans="1:10" x14ac:dyDescent="0.45">
      <c r="A695" t="s">
        <v>14</v>
      </c>
      <c r="B695" t="s">
        <v>116</v>
      </c>
      <c r="C695" t="s">
        <v>119</v>
      </c>
      <c r="D695" s="1" t="s">
        <v>523</v>
      </c>
      <c r="E695" t="s">
        <v>50</v>
      </c>
      <c r="F695" t="s">
        <v>124</v>
      </c>
      <c r="G695" t="s">
        <v>255</v>
      </c>
      <c r="H695" t="s">
        <v>137</v>
      </c>
      <c r="I695" t="str">
        <f>RIGHT(HvDOutputData[[#This Row],[OPLocCode]],1)</f>
        <v>2</v>
      </c>
      <c r="J695" t="s">
        <v>391</v>
      </c>
    </row>
    <row r="696" spans="1:10" x14ac:dyDescent="0.45">
      <c r="A696" t="s">
        <v>14</v>
      </c>
      <c r="B696" t="s">
        <v>116</v>
      </c>
      <c r="C696" t="s">
        <v>119</v>
      </c>
      <c r="D696" s="1" t="s">
        <v>523</v>
      </c>
      <c r="E696" t="s">
        <v>50</v>
      </c>
      <c r="F696" t="s">
        <v>124</v>
      </c>
      <c r="G696" t="s">
        <v>255</v>
      </c>
      <c r="H696" t="s">
        <v>287</v>
      </c>
      <c r="I696" t="str">
        <f>RIGHT(HvDOutputData[[#This Row],[OPLocCode]],1)</f>
        <v>4</v>
      </c>
      <c r="J696" t="s">
        <v>393</v>
      </c>
    </row>
    <row r="697" spans="1:10" x14ac:dyDescent="0.45">
      <c r="A697" t="s">
        <v>14</v>
      </c>
      <c r="B697" t="s">
        <v>116</v>
      </c>
      <c r="C697" t="s">
        <v>119</v>
      </c>
      <c r="D697" s="1" t="s">
        <v>523</v>
      </c>
      <c r="E697" t="s">
        <v>50</v>
      </c>
      <c r="F697" t="s">
        <v>124</v>
      </c>
      <c r="G697" t="s">
        <v>255</v>
      </c>
      <c r="H697" t="s">
        <v>288</v>
      </c>
      <c r="I697" t="str">
        <f>RIGHT(HvDOutputData[[#This Row],[OPLocCode]],1)</f>
        <v>5</v>
      </c>
      <c r="J697" t="s">
        <v>394</v>
      </c>
    </row>
    <row r="698" spans="1:10" x14ac:dyDescent="0.45">
      <c r="A698" t="s">
        <v>14</v>
      </c>
      <c r="B698" t="s">
        <v>117</v>
      </c>
      <c r="C698" t="s">
        <v>120</v>
      </c>
      <c r="D698" s="1" t="s">
        <v>523</v>
      </c>
      <c r="E698" t="s">
        <v>50</v>
      </c>
      <c r="F698" t="s">
        <v>124</v>
      </c>
      <c r="G698" t="s">
        <v>255</v>
      </c>
      <c r="H698" t="s">
        <v>262</v>
      </c>
      <c r="I698" t="str">
        <f>RIGHT(HvDOutputData[[#This Row],[OPLocCode]],1)</f>
        <v>1</v>
      </c>
      <c r="J698" t="s">
        <v>362</v>
      </c>
    </row>
    <row r="699" spans="1:10" x14ac:dyDescent="0.45">
      <c r="A699" t="s">
        <v>14</v>
      </c>
      <c r="B699" t="s">
        <v>117</v>
      </c>
      <c r="C699" t="s">
        <v>120</v>
      </c>
      <c r="D699" s="1" t="s">
        <v>523</v>
      </c>
      <c r="E699" t="s">
        <v>50</v>
      </c>
      <c r="F699" t="s">
        <v>124</v>
      </c>
      <c r="G699" t="s">
        <v>255</v>
      </c>
      <c r="H699" t="s">
        <v>263</v>
      </c>
      <c r="I699" t="str">
        <f>RIGHT(HvDOutputData[[#This Row],[OPLocCode]],1)</f>
        <v>2</v>
      </c>
      <c r="J699" t="s">
        <v>363</v>
      </c>
    </row>
    <row r="700" spans="1:10" x14ac:dyDescent="0.45">
      <c r="A700" t="s">
        <v>14</v>
      </c>
      <c r="B700" t="s">
        <v>117</v>
      </c>
      <c r="C700" t="s">
        <v>120</v>
      </c>
      <c r="D700" s="1" t="s">
        <v>523</v>
      </c>
      <c r="E700" t="s">
        <v>50</v>
      </c>
      <c r="F700" t="s">
        <v>124</v>
      </c>
      <c r="G700" t="s">
        <v>255</v>
      </c>
      <c r="H700" t="s">
        <v>265</v>
      </c>
      <c r="I700" t="str">
        <f>RIGHT(HvDOutputData[[#This Row],[OPLocCode]],1)</f>
        <v>4</v>
      </c>
      <c r="J700" t="s">
        <v>468</v>
      </c>
    </row>
    <row r="701" spans="1:10" x14ac:dyDescent="0.45">
      <c r="A701" t="s">
        <v>14</v>
      </c>
      <c r="B701" t="s">
        <v>117</v>
      </c>
      <c r="C701" t="s">
        <v>120</v>
      </c>
      <c r="D701" s="1" t="s">
        <v>523</v>
      </c>
      <c r="E701" t="s">
        <v>50</v>
      </c>
      <c r="F701" t="s">
        <v>124</v>
      </c>
      <c r="G701" t="s">
        <v>255</v>
      </c>
      <c r="H701" t="s">
        <v>266</v>
      </c>
      <c r="I701" t="str">
        <f>RIGHT(HvDOutputData[[#This Row],[OPLocCode]],1)</f>
        <v>5</v>
      </c>
      <c r="J701" t="s">
        <v>365</v>
      </c>
    </row>
    <row r="702" spans="1:10" x14ac:dyDescent="0.45">
      <c r="A702" t="s">
        <v>14</v>
      </c>
      <c r="B702" t="s">
        <v>117</v>
      </c>
      <c r="C702" t="s">
        <v>120</v>
      </c>
      <c r="D702" s="1" t="s">
        <v>523</v>
      </c>
      <c r="E702" t="s">
        <v>50</v>
      </c>
      <c r="F702" t="s">
        <v>124</v>
      </c>
      <c r="G702" t="s">
        <v>255</v>
      </c>
      <c r="H702" t="s">
        <v>256</v>
      </c>
      <c r="I702" t="str">
        <f>RIGHT(HvDOutputData[[#This Row],[OPLocCode]],1)</f>
        <v>1</v>
      </c>
      <c r="J702" t="s">
        <v>367</v>
      </c>
    </row>
    <row r="703" spans="1:10" x14ac:dyDescent="0.45">
      <c r="A703" t="s">
        <v>14</v>
      </c>
      <c r="B703" t="s">
        <v>117</v>
      </c>
      <c r="C703" t="s">
        <v>120</v>
      </c>
      <c r="D703" s="1" t="s">
        <v>523</v>
      </c>
      <c r="E703" t="s">
        <v>50</v>
      </c>
      <c r="F703" t="s">
        <v>124</v>
      </c>
      <c r="G703" t="s">
        <v>255</v>
      </c>
      <c r="H703" t="s">
        <v>257</v>
      </c>
      <c r="I703" t="str">
        <f>RIGHT(HvDOutputData[[#This Row],[OPLocCode]],1)</f>
        <v>2</v>
      </c>
      <c r="J703" t="s">
        <v>368</v>
      </c>
    </row>
    <row r="704" spans="1:10" x14ac:dyDescent="0.45">
      <c r="A704" t="s">
        <v>14</v>
      </c>
      <c r="B704" t="s">
        <v>117</v>
      </c>
      <c r="C704" t="s">
        <v>120</v>
      </c>
      <c r="D704" s="1" t="s">
        <v>523</v>
      </c>
      <c r="E704" t="s">
        <v>50</v>
      </c>
      <c r="F704" t="s">
        <v>124</v>
      </c>
      <c r="G704" t="s">
        <v>255</v>
      </c>
      <c r="H704" t="s">
        <v>259</v>
      </c>
      <c r="I704" t="str">
        <f>RIGHT(HvDOutputData[[#This Row],[OPLocCode]],1)</f>
        <v>4</v>
      </c>
      <c r="J704" t="s">
        <v>469</v>
      </c>
    </row>
    <row r="705" spans="1:10" x14ac:dyDescent="0.45">
      <c r="A705" t="s">
        <v>14</v>
      </c>
      <c r="B705" t="s">
        <v>117</v>
      </c>
      <c r="C705" t="s">
        <v>120</v>
      </c>
      <c r="D705" s="1" t="s">
        <v>523</v>
      </c>
      <c r="E705" t="s">
        <v>50</v>
      </c>
      <c r="F705" t="s">
        <v>124</v>
      </c>
      <c r="G705" t="s">
        <v>255</v>
      </c>
      <c r="H705" t="s">
        <v>260</v>
      </c>
      <c r="I705" t="str">
        <f>RIGHT(HvDOutputData[[#This Row],[OPLocCode]],1)</f>
        <v>5</v>
      </c>
      <c r="J705" t="s">
        <v>370</v>
      </c>
    </row>
    <row r="706" spans="1:10" x14ac:dyDescent="0.45">
      <c r="A706" t="s">
        <v>14</v>
      </c>
      <c r="B706" t="s">
        <v>117</v>
      </c>
      <c r="C706" t="s">
        <v>120</v>
      </c>
      <c r="D706" s="1" t="s">
        <v>523</v>
      </c>
      <c r="E706" t="s">
        <v>50</v>
      </c>
      <c r="F706" t="s">
        <v>124</v>
      </c>
      <c r="G706" t="s">
        <v>255</v>
      </c>
      <c r="H706" t="s">
        <v>268</v>
      </c>
      <c r="I706" t="str">
        <f>RIGHT(HvDOutputData[[#This Row],[OPLocCode]],1)</f>
        <v>1</v>
      </c>
      <c r="J706" t="s">
        <v>372</v>
      </c>
    </row>
    <row r="707" spans="1:10" x14ac:dyDescent="0.45">
      <c r="A707" t="s">
        <v>14</v>
      </c>
      <c r="B707" t="s">
        <v>117</v>
      </c>
      <c r="C707" t="s">
        <v>120</v>
      </c>
      <c r="D707" s="1" t="s">
        <v>523</v>
      </c>
      <c r="E707" t="s">
        <v>50</v>
      </c>
      <c r="F707" t="s">
        <v>124</v>
      </c>
      <c r="G707" t="s">
        <v>255</v>
      </c>
      <c r="H707" t="s">
        <v>269</v>
      </c>
      <c r="I707" t="str">
        <f>RIGHT(HvDOutputData[[#This Row],[OPLocCode]],1)</f>
        <v>2</v>
      </c>
      <c r="J707" t="s">
        <v>373</v>
      </c>
    </row>
    <row r="708" spans="1:10" x14ac:dyDescent="0.45">
      <c r="A708" t="s">
        <v>14</v>
      </c>
      <c r="B708" t="s">
        <v>117</v>
      </c>
      <c r="C708" t="s">
        <v>120</v>
      </c>
      <c r="D708" s="1" t="s">
        <v>523</v>
      </c>
      <c r="E708" t="s">
        <v>50</v>
      </c>
      <c r="F708" t="s">
        <v>124</v>
      </c>
      <c r="G708" t="s">
        <v>255</v>
      </c>
      <c r="H708" t="s">
        <v>271</v>
      </c>
      <c r="I708" t="str">
        <f>RIGHT(HvDOutputData[[#This Row],[OPLocCode]],1)</f>
        <v>4</v>
      </c>
      <c r="J708" t="s">
        <v>375</v>
      </c>
    </row>
    <row r="709" spans="1:10" x14ac:dyDescent="0.45">
      <c r="A709" t="s">
        <v>14</v>
      </c>
      <c r="B709" t="s">
        <v>117</v>
      </c>
      <c r="C709" t="s">
        <v>120</v>
      </c>
      <c r="D709" s="1" t="s">
        <v>523</v>
      </c>
      <c r="E709" t="s">
        <v>50</v>
      </c>
      <c r="F709" t="s">
        <v>124</v>
      </c>
      <c r="G709" t="s">
        <v>255</v>
      </c>
      <c r="H709" t="s">
        <v>272</v>
      </c>
      <c r="I709" t="str">
        <f>RIGHT(HvDOutputData[[#This Row],[OPLocCode]],1)</f>
        <v>5</v>
      </c>
      <c r="J709" t="s">
        <v>376</v>
      </c>
    </row>
    <row r="710" spans="1:10" x14ac:dyDescent="0.45">
      <c r="A710" t="s">
        <v>14</v>
      </c>
      <c r="B710" t="s">
        <v>117</v>
      </c>
      <c r="C710" t="s">
        <v>120</v>
      </c>
      <c r="D710" s="1" t="s">
        <v>523</v>
      </c>
      <c r="E710" t="s">
        <v>50</v>
      </c>
      <c r="F710" t="s">
        <v>124</v>
      </c>
      <c r="G710" t="s">
        <v>255</v>
      </c>
      <c r="H710" t="s">
        <v>274</v>
      </c>
      <c r="I710" t="str">
        <f>RIGHT(HvDOutputData[[#This Row],[OPLocCode]],1)</f>
        <v>1</v>
      </c>
      <c r="J710" t="s">
        <v>378</v>
      </c>
    </row>
    <row r="711" spans="1:10" x14ac:dyDescent="0.45">
      <c r="A711" t="s">
        <v>14</v>
      </c>
      <c r="B711" t="s">
        <v>117</v>
      </c>
      <c r="C711" t="s">
        <v>120</v>
      </c>
      <c r="D711" s="1" t="s">
        <v>523</v>
      </c>
      <c r="E711" t="s">
        <v>50</v>
      </c>
      <c r="F711" t="s">
        <v>124</v>
      </c>
      <c r="G711" t="s">
        <v>255</v>
      </c>
      <c r="H711" t="s">
        <v>275</v>
      </c>
      <c r="I711" t="str">
        <f>RIGHT(HvDOutputData[[#This Row],[OPLocCode]],1)</f>
        <v>2</v>
      </c>
      <c r="J711" t="s">
        <v>379</v>
      </c>
    </row>
    <row r="712" spans="1:10" x14ac:dyDescent="0.45">
      <c r="A712" t="s">
        <v>14</v>
      </c>
      <c r="B712" t="s">
        <v>117</v>
      </c>
      <c r="C712" t="s">
        <v>120</v>
      </c>
      <c r="D712" s="1" t="s">
        <v>523</v>
      </c>
      <c r="E712" t="s">
        <v>50</v>
      </c>
      <c r="F712" t="s">
        <v>124</v>
      </c>
      <c r="G712" t="s">
        <v>255</v>
      </c>
      <c r="H712" t="s">
        <v>277</v>
      </c>
      <c r="I712" t="str">
        <f>RIGHT(HvDOutputData[[#This Row],[OPLocCode]],1)</f>
        <v>4</v>
      </c>
      <c r="J712" t="s">
        <v>381</v>
      </c>
    </row>
    <row r="713" spans="1:10" x14ac:dyDescent="0.45">
      <c r="A713" t="s">
        <v>14</v>
      </c>
      <c r="B713" t="s">
        <v>117</v>
      </c>
      <c r="C713" t="s">
        <v>120</v>
      </c>
      <c r="D713" s="1" t="s">
        <v>523</v>
      </c>
      <c r="E713" t="s">
        <v>50</v>
      </c>
      <c r="F713" t="s">
        <v>124</v>
      </c>
      <c r="G713" t="s">
        <v>255</v>
      </c>
      <c r="H713" t="s">
        <v>278</v>
      </c>
      <c r="I713" t="str">
        <f>RIGHT(HvDOutputData[[#This Row],[OPLocCode]],1)</f>
        <v>5</v>
      </c>
      <c r="J713" t="s">
        <v>382</v>
      </c>
    </row>
    <row r="714" spans="1:10" x14ac:dyDescent="0.45">
      <c r="A714" t="s">
        <v>14</v>
      </c>
      <c r="B714" t="s">
        <v>117</v>
      </c>
      <c r="C714" t="s">
        <v>120</v>
      </c>
      <c r="D714" s="1" t="s">
        <v>523</v>
      </c>
      <c r="E714" t="s">
        <v>50</v>
      </c>
      <c r="F714" t="s">
        <v>124</v>
      </c>
      <c r="G714" t="s">
        <v>255</v>
      </c>
      <c r="H714" t="s">
        <v>280</v>
      </c>
      <c r="I714" t="str">
        <f>RIGHT(HvDOutputData[[#This Row],[OPLocCode]],1)</f>
        <v>1</v>
      </c>
      <c r="J714" t="s">
        <v>384</v>
      </c>
    </row>
    <row r="715" spans="1:10" x14ac:dyDescent="0.45">
      <c r="A715" t="s">
        <v>14</v>
      </c>
      <c r="B715" t="s">
        <v>117</v>
      </c>
      <c r="C715" t="s">
        <v>120</v>
      </c>
      <c r="D715" s="1" t="s">
        <v>523</v>
      </c>
      <c r="E715" t="s">
        <v>50</v>
      </c>
      <c r="F715" t="s">
        <v>124</v>
      </c>
      <c r="G715" t="s">
        <v>255</v>
      </c>
      <c r="H715" t="s">
        <v>281</v>
      </c>
      <c r="I715" t="str">
        <f>RIGHT(HvDOutputData[[#This Row],[OPLocCode]],1)</f>
        <v>2</v>
      </c>
      <c r="J715" t="s">
        <v>385</v>
      </c>
    </row>
    <row r="716" spans="1:10" x14ac:dyDescent="0.45">
      <c r="A716" t="s">
        <v>14</v>
      </c>
      <c r="B716" t="s">
        <v>117</v>
      </c>
      <c r="C716" t="s">
        <v>120</v>
      </c>
      <c r="D716" s="1" t="s">
        <v>523</v>
      </c>
      <c r="E716" t="s">
        <v>50</v>
      </c>
      <c r="F716" t="s">
        <v>124</v>
      </c>
      <c r="G716" t="s">
        <v>255</v>
      </c>
      <c r="H716" t="s">
        <v>283</v>
      </c>
      <c r="I716" t="str">
        <f>RIGHT(HvDOutputData[[#This Row],[OPLocCode]],1)</f>
        <v>4</v>
      </c>
      <c r="J716" t="s">
        <v>387</v>
      </c>
    </row>
    <row r="717" spans="1:10" x14ac:dyDescent="0.45">
      <c r="A717" t="s">
        <v>14</v>
      </c>
      <c r="B717" t="s">
        <v>117</v>
      </c>
      <c r="C717" t="s">
        <v>120</v>
      </c>
      <c r="D717" s="1" t="s">
        <v>523</v>
      </c>
      <c r="E717" t="s">
        <v>50</v>
      </c>
      <c r="F717" t="s">
        <v>124</v>
      </c>
      <c r="G717" t="s">
        <v>255</v>
      </c>
      <c r="H717" t="s">
        <v>284</v>
      </c>
      <c r="I717" t="str">
        <f>RIGHT(HvDOutputData[[#This Row],[OPLocCode]],1)</f>
        <v>5</v>
      </c>
      <c r="J717" t="s">
        <v>388</v>
      </c>
    </row>
    <row r="718" spans="1:10" x14ac:dyDescent="0.45">
      <c r="A718" t="s">
        <v>14</v>
      </c>
      <c r="B718" t="s">
        <v>117</v>
      </c>
      <c r="C718" t="s">
        <v>120</v>
      </c>
      <c r="D718" s="1" t="s">
        <v>523</v>
      </c>
      <c r="E718" t="s">
        <v>50</v>
      </c>
      <c r="F718" t="s">
        <v>124</v>
      </c>
      <c r="G718" t="s">
        <v>255</v>
      </c>
      <c r="H718" t="s">
        <v>29</v>
      </c>
      <c r="I718" t="str">
        <f>RIGHT(HvDOutputData[[#This Row],[OPLocCode]],1)</f>
        <v>1</v>
      </c>
      <c r="J718" t="s">
        <v>390</v>
      </c>
    </row>
    <row r="719" spans="1:10" x14ac:dyDescent="0.45">
      <c r="A719" t="s">
        <v>14</v>
      </c>
      <c r="B719" t="s">
        <v>117</v>
      </c>
      <c r="C719" t="s">
        <v>120</v>
      </c>
      <c r="D719" s="1" t="s">
        <v>523</v>
      </c>
      <c r="E719" t="s">
        <v>50</v>
      </c>
      <c r="F719" t="s">
        <v>124</v>
      </c>
      <c r="G719" t="s">
        <v>255</v>
      </c>
      <c r="H719" t="s">
        <v>137</v>
      </c>
      <c r="I719" t="str">
        <f>RIGHT(HvDOutputData[[#This Row],[OPLocCode]],1)</f>
        <v>2</v>
      </c>
      <c r="J719" t="s">
        <v>391</v>
      </c>
    </row>
    <row r="720" spans="1:10" x14ac:dyDescent="0.45">
      <c r="A720" t="s">
        <v>14</v>
      </c>
      <c r="B720" t="s">
        <v>117</v>
      </c>
      <c r="C720" t="s">
        <v>120</v>
      </c>
      <c r="D720" s="1" t="s">
        <v>523</v>
      </c>
      <c r="E720" t="s">
        <v>50</v>
      </c>
      <c r="F720" t="s">
        <v>124</v>
      </c>
      <c r="G720" t="s">
        <v>255</v>
      </c>
      <c r="H720" t="s">
        <v>287</v>
      </c>
      <c r="I720" t="str">
        <f>RIGHT(HvDOutputData[[#This Row],[OPLocCode]],1)</f>
        <v>4</v>
      </c>
      <c r="J720" t="s">
        <v>393</v>
      </c>
    </row>
    <row r="721" spans="1:10" x14ac:dyDescent="0.45">
      <c r="A721" t="s">
        <v>14</v>
      </c>
      <c r="B721" t="s">
        <v>117</v>
      </c>
      <c r="C721" t="s">
        <v>120</v>
      </c>
      <c r="D721" s="1" t="s">
        <v>523</v>
      </c>
      <c r="E721" t="s">
        <v>50</v>
      </c>
      <c r="F721" t="s">
        <v>124</v>
      </c>
      <c r="G721" t="s">
        <v>255</v>
      </c>
      <c r="H721" t="s">
        <v>288</v>
      </c>
      <c r="I721" t="str">
        <f>RIGHT(HvDOutputData[[#This Row],[OPLocCode]],1)</f>
        <v>5</v>
      </c>
      <c r="J721" t="s">
        <v>394</v>
      </c>
    </row>
    <row r="722" spans="1:10" x14ac:dyDescent="0.45">
      <c r="A722" t="s">
        <v>14</v>
      </c>
      <c r="B722" t="s">
        <v>118</v>
      </c>
      <c r="C722" t="s">
        <v>121</v>
      </c>
      <c r="D722" s="1" t="s">
        <v>523</v>
      </c>
      <c r="E722" t="s">
        <v>50</v>
      </c>
      <c r="F722" t="s">
        <v>124</v>
      </c>
      <c r="G722" t="s">
        <v>255</v>
      </c>
      <c r="H722" t="s">
        <v>299</v>
      </c>
      <c r="I722" t="str">
        <f>RIGHT(HvDOutputData[[#This Row],[OPLocCode]],1)</f>
        <v>A</v>
      </c>
      <c r="J722" t="s">
        <v>470</v>
      </c>
    </row>
    <row r="723" spans="1:10" x14ac:dyDescent="0.45">
      <c r="A723" t="s">
        <v>14</v>
      </c>
      <c r="B723" t="s">
        <v>118</v>
      </c>
      <c r="C723" t="s">
        <v>121</v>
      </c>
      <c r="D723" s="1" t="s">
        <v>523</v>
      </c>
      <c r="E723" t="s">
        <v>50</v>
      </c>
      <c r="F723" t="s">
        <v>124</v>
      </c>
      <c r="G723" t="s">
        <v>255</v>
      </c>
      <c r="H723" t="s">
        <v>300</v>
      </c>
      <c r="I723" t="str">
        <f>RIGHT(HvDOutputData[[#This Row],[OPLocCode]],1)</f>
        <v>B</v>
      </c>
      <c r="J723" t="s">
        <v>471</v>
      </c>
    </row>
    <row r="724" spans="1:10" x14ac:dyDescent="0.45">
      <c r="A724" t="s">
        <v>14</v>
      </c>
      <c r="B724" t="s">
        <v>118</v>
      </c>
      <c r="C724" t="s">
        <v>121</v>
      </c>
      <c r="D724" s="1" t="s">
        <v>523</v>
      </c>
      <c r="E724" t="s">
        <v>50</v>
      </c>
      <c r="F724" t="s">
        <v>124</v>
      </c>
      <c r="G724" t="s">
        <v>255</v>
      </c>
      <c r="H724" t="s">
        <v>290</v>
      </c>
      <c r="I724" t="str">
        <f>RIGHT(HvDOutputData[[#This Row],[OPLocCode]],1)</f>
        <v>A</v>
      </c>
      <c r="J724" t="s">
        <v>472</v>
      </c>
    </row>
    <row r="725" spans="1:10" x14ac:dyDescent="0.45">
      <c r="A725" t="s">
        <v>14</v>
      </c>
      <c r="B725" t="s">
        <v>118</v>
      </c>
      <c r="C725" t="s">
        <v>121</v>
      </c>
      <c r="D725" s="1" t="s">
        <v>523</v>
      </c>
      <c r="E725" t="s">
        <v>50</v>
      </c>
      <c r="F725" t="s">
        <v>124</v>
      </c>
      <c r="G725" t="s">
        <v>255</v>
      </c>
      <c r="H725" t="s">
        <v>291</v>
      </c>
      <c r="I725" t="str">
        <f>RIGHT(HvDOutputData[[#This Row],[OPLocCode]],1)</f>
        <v>B</v>
      </c>
      <c r="J725" t="s">
        <v>473</v>
      </c>
    </row>
    <row r="726" spans="1:10" x14ac:dyDescent="0.45">
      <c r="A726" t="s">
        <v>14</v>
      </c>
      <c r="B726" t="s">
        <v>118</v>
      </c>
      <c r="C726" t="s">
        <v>121</v>
      </c>
      <c r="D726" s="1" t="s">
        <v>523</v>
      </c>
      <c r="E726" t="s">
        <v>50</v>
      </c>
      <c r="F726" t="s">
        <v>124</v>
      </c>
      <c r="G726" t="s">
        <v>255</v>
      </c>
      <c r="H726" t="s">
        <v>293</v>
      </c>
      <c r="I726" t="str">
        <f>RIGHT(HvDOutputData[[#This Row],[OPLocCode]],1)</f>
        <v>A</v>
      </c>
      <c r="J726" t="s">
        <v>474</v>
      </c>
    </row>
    <row r="727" spans="1:10" x14ac:dyDescent="0.45">
      <c r="A727" t="s">
        <v>14</v>
      </c>
      <c r="B727" t="s">
        <v>118</v>
      </c>
      <c r="C727" t="s">
        <v>121</v>
      </c>
      <c r="D727" s="1" t="s">
        <v>523</v>
      </c>
      <c r="E727" t="s">
        <v>50</v>
      </c>
      <c r="F727" t="s">
        <v>124</v>
      </c>
      <c r="G727" t="s">
        <v>255</v>
      </c>
      <c r="H727" t="s">
        <v>294</v>
      </c>
      <c r="I727" t="str">
        <f>RIGHT(HvDOutputData[[#This Row],[OPLocCode]],1)</f>
        <v>B</v>
      </c>
      <c r="J727" t="s">
        <v>475</v>
      </c>
    </row>
    <row r="728" spans="1:10" x14ac:dyDescent="0.45">
      <c r="A728" t="s">
        <v>14</v>
      </c>
      <c r="B728" t="s">
        <v>118</v>
      </c>
      <c r="C728" t="s">
        <v>121</v>
      </c>
      <c r="D728" s="1" t="s">
        <v>523</v>
      </c>
      <c r="E728" t="s">
        <v>50</v>
      </c>
      <c r="F728" t="s">
        <v>124</v>
      </c>
      <c r="G728" t="s">
        <v>255</v>
      </c>
      <c r="H728" t="s">
        <v>296</v>
      </c>
      <c r="I728" t="str">
        <f>RIGHT(HvDOutputData[[#This Row],[OPLocCode]],1)</f>
        <v>A</v>
      </c>
      <c r="J728" t="s">
        <v>476</v>
      </c>
    </row>
    <row r="729" spans="1:10" x14ac:dyDescent="0.45">
      <c r="A729" t="s">
        <v>14</v>
      </c>
      <c r="B729" t="s">
        <v>118</v>
      </c>
      <c r="C729" t="s">
        <v>121</v>
      </c>
      <c r="D729" s="1" t="s">
        <v>523</v>
      </c>
      <c r="E729" t="s">
        <v>50</v>
      </c>
      <c r="F729" t="s">
        <v>124</v>
      </c>
      <c r="G729" t="s">
        <v>255</v>
      </c>
      <c r="H729" t="s">
        <v>297</v>
      </c>
      <c r="I729" t="str">
        <f>RIGHT(HvDOutputData[[#This Row],[OPLocCode]],1)</f>
        <v>B</v>
      </c>
      <c r="J729" t="s">
        <v>477</v>
      </c>
    </row>
    <row r="730" spans="1:10" x14ac:dyDescent="0.45">
      <c r="A730" t="s">
        <v>14</v>
      </c>
      <c r="B730" t="s">
        <v>118</v>
      </c>
      <c r="C730" t="s">
        <v>121</v>
      </c>
      <c r="D730" s="1" t="s">
        <v>523</v>
      </c>
      <c r="E730" t="s">
        <v>50</v>
      </c>
      <c r="F730" t="s">
        <v>124</v>
      </c>
      <c r="G730" t="s">
        <v>255</v>
      </c>
      <c r="H730" t="s">
        <v>311</v>
      </c>
      <c r="I730" t="str">
        <f>RIGHT(HvDOutputData[[#This Row],[OPLocCode]],1)</f>
        <v>A</v>
      </c>
      <c r="J730" t="s">
        <v>478</v>
      </c>
    </row>
    <row r="731" spans="1:10" x14ac:dyDescent="0.45">
      <c r="A731" t="s">
        <v>14</v>
      </c>
      <c r="B731" t="s">
        <v>118</v>
      </c>
      <c r="C731" t="s">
        <v>121</v>
      </c>
      <c r="D731" s="1" t="s">
        <v>523</v>
      </c>
      <c r="E731" t="s">
        <v>50</v>
      </c>
      <c r="F731" t="s">
        <v>124</v>
      </c>
      <c r="G731" t="s">
        <v>255</v>
      </c>
      <c r="H731" t="s">
        <v>312</v>
      </c>
      <c r="I731" t="str">
        <f>RIGHT(HvDOutputData[[#This Row],[OPLocCode]],1)</f>
        <v>B</v>
      </c>
      <c r="J731" t="s">
        <v>479</v>
      </c>
    </row>
    <row r="732" spans="1:10" x14ac:dyDescent="0.45">
      <c r="A732" t="s">
        <v>14</v>
      </c>
      <c r="B732" t="s">
        <v>118</v>
      </c>
      <c r="C732" t="s">
        <v>121</v>
      </c>
      <c r="D732" s="1" t="s">
        <v>523</v>
      </c>
      <c r="E732" t="s">
        <v>50</v>
      </c>
      <c r="F732" t="s">
        <v>124</v>
      </c>
      <c r="G732" t="s">
        <v>255</v>
      </c>
      <c r="H732" t="s">
        <v>302</v>
      </c>
      <c r="I732" t="str">
        <f>RIGHT(HvDOutputData[[#This Row],[OPLocCode]],1)</f>
        <v>A</v>
      </c>
      <c r="J732" t="s">
        <v>480</v>
      </c>
    </row>
    <row r="733" spans="1:10" x14ac:dyDescent="0.45">
      <c r="A733" t="s">
        <v>14</v>
      </c>
      <c r="B733" t="s">
        <v>118</v>
      </c>
      <c r="C733" t="s">
        <v>121</v>
      </c>
      <c r="D733" s="1" t="s">
        <v>523</v>
      </c>
      <c r="E733" t="s">
        <v>50</v>
      </c>
      <c r="F733" t="s">
        <v>124</v>
      </c>
      <c r="G733" t="s">
        <v>255</v>
      </c>
      <c r="H733" t="s">
        <v>303</v>
      </c>
      <c r="I733" t="str">
        <f>RIGHT(HvDOutputData[[#This Row],[OPLocCode]],1)</f>
        <v>B</v>
      </c>
      <c r="J733" t="s">
        <v>481</v>
      </c>
    </row>
    <row r="734" spans="1:10" x14ac:dyDescent="0.45">
      <c r="A734" t="s">
        <v>14</v>
      </c>
      <c r="B734" t="s">
        <v>118</v>
      </c>
      <c r="C734" t="s">
        <v>121</v>
      </c>
      <c r="D734" s="1" t="s">
        <v>523</v>
      </c>
      <c r="E734" t="s">
        <v>50</v>
      </c>
      <c r="F734" t="s">
        <v>124</v>
      </c>
      <c r="G734" t="s">
        <v>255</v>
      </c>
      <c r="H734" t="s">
        <v>305</v>
      </c>
      <c r="I734" t="str">
        <f>RIGHT(HvDOutputData[[#This Row],[OPLocCode]],1)</f>
        <v>A</v>
      </c>
      <c r="J734" t="s">
        <v>482</v>
      </c>
    </row>
    <row r="735" spans="1:10" x14ac:dyDescent="0.45">
      <c r="A735" t="s">
        <v>14</v>
      </c>
      <c r="B735" t="s">
        <v>118</v>
      </c>
      <c r="C735" t="s">
        <v>121</v>
      </c>
      <c r="D735" s="1" t="s">
        <v>523</v>
      </c>
      <c r="E735" t="s">
        <v>50</v>
      </c>
      <c r="F735" t="s">
        <v>124</v>
      </c>
      <c r="G735" t="s">
        <v>255</v>
      </c>
      <c r="H735" t="s">
        <v>306</v>
      </c>
      <c r="I735" t="str">
        <f>RIGHT(HvDOutputData[[#This Row],[OPLocCode]],1)</f>
        <v>B</v>
      </c>
      <c r="J735" t="s">
        <v>483</v>
      </c>
    </row>
    <row r="736" spans="1:10" x14ac:dyDescent="0.45">
      <c r="A736" t="s">
        <v>14</v>
      </c>
      <c r="B736" t="s">
        <v>118</v>
      </c>
      <c r="C736" t="s">
        <v>121</v>
      </c>
      <c r="D736" s="1" t="s">
        <v>523</v>
      </c>
      <c r="E736" t="s">
        <v>50</v>
      </c>
      <c r="F736" t="s">
        <v>124</v>
      </c>
      <c r="G736" t="s">
        <v>255</v>
      </c>
      <c r="H736" t="s">
        <v>308</v>
      </c>
      <c r="I736" t="str">
        <f>RIGHT(HvDOutputData[[#This Row],[OPLocCode]],1)</f>
        <v>A</v>
      </c>
      <c r="J736" t="s">
        <v>484</v>
      </c>
    </row>
    <row r="737" spans="1:10" x14ac:dyDescent="0.45">
      <c r="A737" t="s">
        <v>14</v>
      </c>
      <c r="B737" t="s">
        <v>118</v>
      </c>
      <c r="C737" t="s">
        <v>121</v>
      </c>
      <c r="D737" s="1" t="s">
        <v>523</v>
      </c>
      <c r="E737" t="s">
        <v>50</v>
      </c>
      <c r="F737" t="s">
        <v>124</v>
      </c>
      <c r="G737" t="s">
        <v>255</v>
      </c>
      <c r="H737" t="s">
        <v>309</v>
      </c>
      <c r="I737" t="str">
        <f>RIGHT(HvDOutputData[[#This Row],[OPLocCode]],1)</f>
        <v>B</v>
      </c>
      <c r="J737" t="s">
        <v>485</v>
      </c>
    </row>
    <row r="738" spans="1:10" x14ac:dyDescent="0.45">
      <c r="A738" t="s">
        <v>14</v>
      </c>
      <c r="B738" t="s">
        <v>118</v>
      </c>
      <c r="C738" t="s">
        <v>121</v>
      </c>
      <c r="D738" s="1" t="s">
        <v>523</v>
      </c>
      <c r="E738" t="s">
        <v>50</v>
      </c>
      <c r="F738" t="s">
        <v>124</v>
      </c>
      <c r="G738" t="s">
        <v>255</v>
      </c>
      <c r="H738" t="s">
        <v>323</v>
      </c>
      <c r="I738" t="str">
        <f>RIGHT(HvDOutputData[[#This Row],[OPLocCode]],1)</f>
        <v>A</v>
      </c>
      <c r="J738" t="s">
        <v>486</v>
      </c>
    </row>
    <row r="739" spans="1:10" x14ac:dyDescent="0.45">
      <c r="A739" t="s">
        <v>14</v>
      </c>
      <c r="B739" t="s">
        <v>118</v>
      </c>
      <c r="C739" t="s">
        <v>121</v>
      </c>
      <c r="D739" s="1" t="s">
        <v>523</v>
      </c>
      <c r="E739" t="s">
        <v>50</v>
      </c>
      <c r="F739" t="s">
        <v>124</v>
      </c>
      <c r="G739" t="s">
        <v>255</v>
      </c>
      <c r="H739" t="s">
        <v>324</v>
      </c>
      <c r="I739" t="str">
        <f>RIGHT(HvDOutputData[[#This Row],[OPLocCode]],1)</f>
        <v>B</v>
      </c>
      <c r="J739" t="s">
        <v>487</v>
      </c>
    </row>
    <row r="740" spans="1:10" x14ac:dyDescent="0.45">
      <c r="A740" t="s">
        <v>14</v>
      </c>
      <c r="B740" t="s">
        <v>118</v>
      </c>
      <c r="C740" t="s">
        <v>121</v>
      </c>
      <c r="D740" s="1" t="s">
        <v>523</v>
      </c>
      <c r="E740" t="s">
        <v>50</v>
      </c>
      <c r="F740" t="s">
        <v>124</v>
      </c>
      <c r="G740" t="s">
        <v>255</v>
      </c>
      <c r="H740" t="s">
        <v>314</v>
      </c>
      <c r="I740" t="str">
        <f>RIGHT(HvDOutputData[[#This Row],[OPLocCode]],1)</f>
        <v>A</v>
      </c>
      <c r="J740" t="s">
        <v>488</v>
      </c>
    </row>
    <row r="741" spans="1:10" x14ac:dyDescent="0.45">
      <c r="A741" t="s">
        <v>14</v>
      </c>
      <c r="B741" t="s">
        <v>118</v>
      </c>
      <c r="C741" t="s">
        <v>121</v>
      </c>
      <c r="D741" s="1" t="s">
        <v>523</v>
      </c>
      <c r="E741" t="s">
        <v>50</v>
      </c>
      <c r="F741" t="s">
        <v>124</v>
      </c>
      <c r="G741" t="s">
        <v>255</v>
      </c>
      <c r="H741" t="s">
        <v>315</v>
      </c>
      <c r="I741" t="str">
        <f>RIGHT(HvDOutputData[[#This Row],[OPLocCode]],1)</f>
        <v>B</v>
      </c>
      <c r="J741" t="s">
        <v>489</v>
      </c>
    </row>
    <row r="742" spans="1:10" x14ac:dyDescent="0.45">
      <c r="A742" t="s">
        <v>14</v>
      </c>
      <c r="B742" t="s">
        <v>118</v>
      </c>
      <c r="C742" t="s">
        <v>121</v>
      </c>
      <c r="D742" s="1" t="s">
        <v>523</v>
      </c>
      <c r="E742" t="s">
        <v>50</v>
      </c>
      <c r="F742" t="s">
        <v>124</v>
      </c>
      <c r="G742" t="s">
        <v>255</v>
      </c>
      <c r="H742" t="s">
        <v>317</v>
      </c>
      <c r="I742" t="str">
        <f>RIGHT(HvDOutputData[[#This Row],[OPLocCode]],1)</f>
        <v>A</v>
      </c>
      <c r="J742" t="s">
        <v>490</v>
      </c>
    </row>
    <row r="743" spans="1:10" x14ac:dyDescent="0.45">
      <c r="A743" t="s">
        <v>14</v>
      </c>
      <c r="B743" t="s">
        <v>118</v>
      </c>
      <c r="C743" t="s">
        <v>121</v>
      </c>
      <c r="D743" s="1" t="s">
        <v>523</v>
      </c>
      <c r="E743" t="s">
        <v>50</v>
      </c>
      <c r="F743" t="s">
        <v>124</v>
      </c>
      <c r="G743" t="s">
        <v>255</v>
      </c>
      <c r="H743" t="s">
        <v>318</v>
      </c>
      <c r="I743" t="str">
        <f>RIGHT(HvDOutputData[[#This Row],[OPLocCode]],1)</f>
        <v>B</v>
      </c>
      <c r="J743" t="s">
        <v>491</v>
      </c>
    </row>
    <row r="744" spans="1:10" x14ac:dyDescent="0.45">
      <c r="A744" t="s">
        <v>14</v>
      </c>
      <c r="B744" t="s">
        <v>118</v>
      </c>
      <c r="C744" t="s">
        <v>121</v>
      </c>
      <c r="D744" s="1" t="s">
        <v>523</v>
      </c>
      <c r="E744" t="s">
        <v>50</v>
      </c>
      <c r="F744" t="s">
        <v>124</v>
      </c>
      <c r="G744" t="s">
        <v>255</v>
      </c>
      <c r="H744" t="s">
        <v>320</v>
      </c>
      <c r="I744" t="str">
        <f>RIGHT(HvDOutputData[[#This Row],[OPLocCode]],1)</f>
        <v>A</v>
      </c>
      <c r="J744" t="s">
        <v>492</v>
      </c>
    </row>
    <row r="745" spans="1:10" x14ac:dyDescent="0.45">
      <c r="A745" t="s">
        <v>14</v>
      </c>
      <c r="B745" t="s">
        <v>118</v>
      </c>
      <c r="C745" t="s">
        <v>121</v>
      </c>
      <c r="D745" s="1" t="s">
        <v>523</v>
      </c>
      <c r="E745" t="s">
        <v>50</v>
      </c>
      <c r="F745" t="s">
        <v>124</v>
      </c>
      <c r="G745" t="s">
        <v>255</v>
      </c>
      <c r="H745" t="s">
        <v>321</v>
      </c>
      <c r="I745" t="str">
        <f>RIGHT(HvDOutputData[[#This Row],[OPLocCode]],1)</f>
        <v>B</v>
      </c>
      <c r="J745" t="s">
        <v>493</v>
      </c>
    </row>
    <row r="746" spans="1:10" x14ac:dyDescent="0.45">
      <c r="A746" t="s">
        <v>14</v>
      </c>
      <c r="B746" t="s">
        <v>118</v>
      </c>
      <c r="C746" t="s">
        <v>121</v>
      </c>
      <c r="D746" s="1" t="s">
        <v>523</v>
      </c>
      <c r="E746" t="s">
        <v>50</v>
      </c>
      <c r="F746" t="s">
        <v>124</v>
      </c>
      <c r="G746" t="s">
        <v>255</v>
      </c>
      <c r="H746" t="s">
        <v>335</v>
      </c>
      <c r="I746" t="str">
        <f>RIGHT(HvDOutputData[[#This Row],[OPLocCode]],1)</f>
        <v>A</v>
      </c>
      <c r="J746" t="s">
        <v>494</v>
      </c>
    </row>
    <row r="747" spans="1:10" x14ac:dyDescent="0.45">
      <c r="A747" t="s">
        <v>14</v>
      </c>
      <c r="B747" t="s">
        <v>118</v>
      </c>
      <c r="C747" t="s">
        <v>121</v>
      </c>
      <c r="D747" s="1" t="s">
        <v>523</v>
      </c>
      <c r="E747" t="s">
        <v>50</v>
      </c>
      <c r="F747" t="s">
        <v>124</v>
      </c>
      <c r="G747" t="s">
        <v>255</v>
      </c>
      <c r="H747" t="s">
        <v>336</v>
      </c>
      <c r="I747" t="str">
        <f>RIGHT(HvDOutputData[[#This Row],[OPLocCode]],1)</f>
        <v>B</v>
      </c>
      <c r="J747" t="s">
        <v>495</v>
      </c>
    </row>
    <row r="748" spans="1:10" x14ac:dyDescent="0.45">
      <c r="A748" t="s">
        <v>14</v>
      </c>
      <c r="B748" t="s">
        <v>118</v>
      </c>
      <c r="C748" t="s">
        <v>121</v>
      </c>
      <c r="D748" s="1" t="s">
        <v>523</v>
      </c>
      <c r="E748" t="s">
        <v>50</v>
      </c>
      <c r="F748" t="s">
        <v>124</v>
      </c>
      <c r="G748" t="s">
        <v>255</v>
      </c>
      <c r="H748" t="s">
        <v>326</v>
      </c>
      <c r="I748" t="str">
        <f>RIGHT(HvDOutputData[[#This Row],[OPLocCode]],1)</f>
        <v>A</v>
      </c>
      <c r="J748" t="s">
        <v>496</v>
      </c>
    </row>
    <row r="749" spans="1:10" x14ac:dyDescent="0.45">
      <c r="A749" t="s">
        <v>14</v>
      </c>
      <c r="B749" t="s">
        <v>118</v>
      </c>
      <c r="C749" t="s">
        <v>121</v>
      </c>
      <c r="D749" s="1" t="s">
        <v>523</v>
      </c>
      <c r="E749" t="s">
        <v>50</v>
      </c>
      <c r="F749" t="s">
        <v>124</v>
      </c>
      <c r="G749" t="s">
        <v>255</v>
      </c>
      <c r="H749" t="s">
        <v>327</v>
      </c>
      <c r="I749" t="str">
        <f>RIGHT(HvDOutputData[[#This Row],[OPLocCode]],1)</f>
        <v>B</v>
      </c>
      <c r="J749" t="s">
        <v>497</v>
      </c>
    </row>
    <row r="750" spans="1:10" x14ac:dyDescent="0.45">
      <c r="A750" t="s">
        <v>14</v>
      </c>
      <c r="B750" t="s">
        <v>118</v>
      </c>
      <c r="C750" t="s">
        <v>121</v>
      </c>
      <c r="D750" s="1" t="s">
        <v>523</v>
      </c>
      <c r="E750" t="s">
        <v>50</v>
      </c>
      <c r="F750" t="s">
        <v>124</v>
      </c>
      <c r="G750" t="s">
        <v>255</v>
      </c>
      <c r="H750" t="s">
        <v>329</v>
      </c>
      <c r="I750" t="str">
        <f>RIGHT(HvDOutputData[[#This Row],[OPLocCode]],1)</f>
        <v>A</v>
      </c>
      <c r="J750" t="s">
        <v>498</v>
      </c>
    </row>
    <row r="751" spans="1:10" x14ac:dyDescent="0.45">
      <c r="A751" t="s">
        <v>14</v>
      </c>
      <c r="B751" t="s">
        <v>118</v>
      </c>
      <c r="C751" t="s">
        <v>121</v>
      </c>
      <c r="D751" s="1" t="s">
        <v>523</v>
      </c>
      <c r="E751" t="s">
        <v>50</v>
      </c>
      <c r="F751" t="s">
        <v>124</v>
      </c>
      <c r="G751" t="s">
        <v>255</v>
      </c>
      <c r="H751" t="s">
        <v>330</v>
      </c>
      <c r="I751" t="str">
        <f>RIGHT(HvDOutputData[[#This Row],[OPLocCode]],1)</f>
        <v>B</v>
      </c>
      <c r="J751" t="s">
        <v>499</v>
      </c>
    </row>
    <row r="752" spans="1:10" x14ac:dyDescent="0.45">
      <c r="A752" t="s">
        <v>14</v>
      </c>
      <c r="B752" t="s">
        <v>118</v>
      </c>
      <c r="C752" t="s">
        <v>121</v>
      </c>
      <c r="D752" s="1" t="s">
        <v>523</v>
      </c>
      <c r="E752" t="s">
        <v>50</v>
      </c>
      <c r="F752" t="s">
        <v>124</v>
      </c>
      <c r="G752" t="s">
        <v>255</v>
      </c>
      <c r="H752" t="s">
        <v>332</v>
      </c>
      <c r="I752" t="str">
        <f>RIGHT(HvDOutputData[[#This Row],[OPLocCode]],1)</f>
        <v>A</v>
      </c>
      <c r="J752" t="s">
        <v>500</v>
      </c>
    </row>
    <row r="753" spans="1:10" x14ac:dyDescent="0.45">
      <c r="A753" t="s">
        <v>14</v>
      </c>
      <c r="B753" t="s">
        <v>118</v>
      </c>
      <c r="C753" t="s">
        <v>121</v>
      </c>
      <c r="D753" s="1" t="s">
        <v>523</v>
      </c>
      <c r="E753" t="s">
        <v>50</v>
      </c>
      <c r="F753" t="s">
        <v>124</v>
      </c>
      <c r="G753" t="s">
        <v>255</v>
      </c>
      <c r="H753" t="s">
        <v>333</v>
      </c>
      <c r="I753" t="str">
        <f>RIGHT(HvDOutputData[[#This Row],[OPLocCode]],1)</f>
        <v>B</v>
      </c>
      <c r="J753" t="s">
        <v>501</v>
      </c>
    </row>
    <row r="754" spans="1:10" x14ac:dyDescent="0.45">
      <c r="A754" t="s">
        <v>14</v>
      </c>
      <c r="B754" t="s">
        <v>118</v>
      </c>
      <c r="C754" t="s">
        <v>121</v>
      </c>
      <c r="D754" s="1" t="s">
        <v>523</v>
      </c>
      <c r="E754" t="s">
        <v>50</v>
      </c>
      <c r="F754" t="s">
        <v>124</v>
      </c>
      <c r="G754" t="s">
        <v>255</v>
      </c>
      <c r="H754" t="s">
        <v>347</v>
      </c>
      <c r="I754" t="str">
        <f>RIGHT(HvDOutputData[[#This Row],[OPLocCode]],1)</f>
        <v>A</v>
      </c>
      <c r="J754" t="s">
        <v>502</v>
      </c>
    </row>
    <row r="755" spans="1:10" x14ac:dyDescent="0.45">
      <c r="A755" t="s">
        <v>14</v>
      </c>
      <c r="B755" t="s">
        <v>118</v>
      </c>
      <c r="C755" t="s">
        <v>121</v>
      </c>
      <c r="D755" s="1" t="s">
        <v>523</v>
      </c>
      <c r="E755" t="s">
        <v>50</v>
      </c>
      <c r="F755" t="s">
        <v>124</v>
      </c>
      <c r="G755" t="s">
        <v>255</v>
      </c>
      <c r="H755" t="s">
        <v>348</v>
      </c>
      <c r="I755" t="str">
        <f>RIGHT(HvDOutputData[[#This Row],[OPLocCode]],1)</f>
        <v>B</v>
      </c>
      <c r="J755" t="s">
        <v>503</v>
      </c>
    </row>
    <row r="756" spans="1:10" x14ac:dyDescent="0.45">
      <c r="A756" t="s">
        <v>14</v>
      </c>
      <c r="B756" t="s">
        <v>118</v>
      </c>
      <c r="C756" t="s">
        <v>121</v>
      </c>
      <c r="D756" s="1" t="s">
        <v>523</v>
      </c>
      <c r="E756" t="s">
        <v>50</v>
      </c>
      <c r="F756" t="s">
        <v>124</v>
      </c>
      <c r="G756" t="s">
        <v>255</v>
      </c>
      <c r="H756" t="s">
        <v>338</v>
      </c>
      <c r="I756" t="str">
        <f>RIGHT(HvDOutputData[[#This Row],[OPLocCode]],1)</f>
        <v>A</v>
      </c>
      <c r="J756" t="s">
        <v>504</v>
      </c>
    </row>
    <row r="757" spans="1:10" x14ac:dyDescent="0.45">
      <c r="A757" t="s">
        <v>14</v>
      </c>
      <c r="B757" t="s">
        <v>118</v>
      </c>
      <c r="C757" t="s">
        <v>121</v>
      </c>
      <c r="D757" s="1" t="s">
        <v>523</v>
      </c>
      <c r="E757" t="s">
        <v>50</v>
      </c>
      <c r="F757" t="s">
        <v>124</v>
      </c>
      <c r="G757" t="s">
        <v>255</v>
      </c>
      <c r="H757" t="s">
        <v>339</v>
      </c>
      <c r="I757" t="str">
        <f>RIGHT(HvDOutputData[[#This Row],[OPLocCode]],1)</f>
        <v>B</v>
      </c>
      <c r="J757" t="s">
        <v>505</v>
      </c>
    </row>
    <row r="758" spans="1:10" x14ac:dyDescent="0.45">
      <c r="A758" t="s">
        <v>14</v>
      </c>
      <c r="B758" t="s">
        <v>118</v>
      </c>
      <c r="C758" t="s">
        <v>121</v>
      </c>
      <c r="D758" s="1" t="s">
        <v>523</v>
      </c>
      <c r="E758" t="s">
        <v>50</v>
      </c>
      <c r="F758" t="s">
        <v>124</v>
      </c>
      <c r="G758" t="s">
        <v>255</v>
      </c>
      <c r="H758" t="s">
        <v>341</v>
      </c>
      <c r="I758" t="str">
        <f>RIGHT(HvDOutputData[[#This Row],[OPLocCode]],1)</f>
        <v>A</v>
      </c>
      <c r="J758" t="s">
        <v>506</v>
      </c>
    </row>
    <row r="759" spans="1:10" x14ac:dyDescent="0.45">
      <c r="A759" t="s">
        <v>14</v>
      </c>
      <c r="B759" t="s">
        <v>118</v>
      </c>
      <c r="C759" t="s">
        <v>121</v>
      </c>
      <c r="D759" s="1" t="s">
        <v>523</v>
      </c>
      <c r="E759" t="s">
        <v>50</v>
      </c>
      <c r="F759" t="s">
        <v>124</v>
      </c>
      <c r="G759" t="s">
        <v>255</v>
      </c>
      <c r="H759" t="s">
        <v>342</v>
      </c>
      <c r="I759" t="str">
        <f>RIGHT(HvDOutputData[[#This Row],[OPLocCode]],1)</f>
        <v>B</v>
      </c>
      <c r="J759" t="s">
        <v>507</v>
      </c>
    </row>
    <row r="760" spans="1:10" x14ac:dyDescent="0.45">
      <c r="A760" t="s">
        <v>14</v>
      </c>
      <c r="B760" t="s">
        <v>118</v>
      </c>
      <c r="C760" t="s">
        <v>121</v>
      </c>
      <c r="D760" s="1" t="s">
        <v>523</v>
      </c>
      <c r="E760" t="s">
        <v>50</v>
      </c>
      <c r="F760" t="s">
        <v>124</v>
      </c>
      <c r="G760" t="s">
        <v>255</v>
      </c>
      <c r="H760" t="s">
        <v>344</v>
      </c>
      <c r="I760" t="str">
        <f>RIGHT(HvDOutputData[[#This Row],[OPLocCode]],1)</f>
        <v>A</v>
      </c>
      <c r="J760" t="s">
        <v>508</v>
      </c>
    </row>
    <row r="761" spans="1:10" x14ac:dyDescent="0.45">
      <c r="A761" t="s">
        <v>14</v>
      </c>
      <c r="B761" t="s">
        <v>118</v>
      </c>
      <c r="C761" t="s">
        <v>121</v>
      </c>
      <c r="D761" s="1" t="s">
        <v>523</v>
      </c>
      <c r="E761" t="s">
        <v>50</v>
      </c>
      <c r="F761" t="s">
        <v>124</v>
      </c>
      <c r="G761" t="s">
        <v>255</v>
      </c>
      <c r="H761" t="s">
        <v>345</v>
      </c>
      <c r="I761" t="str">
        <f>RIGHT(HvDOutputData[[#This Row],[OPLocCode]],1)</f>
        <v>B</v>
      </c>
      <c r="J761" t="s">
        <v>509</v>
      </c>
    </row>
    <row r="762" spans="1:10" x14ac:dyDescent="0.45">
      <c r="A762" t="s">
        <v>14</v>
      </c>
      <c r="B762" t="s">
        <v>118</v>
      </c>
      <c r="C762" t="s">
        <v>121</v>
      </c>
      <c r="D762" s="1" t="s">
        <v>523</v>
      </c>
      <c r="E762" t="s">
        <v>50</v>
      </c>
      <c r="F762" t="s">
        <v>124</v>
      </c>
      <c r="G762" t="s">
        <v>255</v>
      </c>
      <c r="H762" t="s">
        <v>359</v>
      </c>
      <c r="I762" t="str">
        <f>RIGHT(HvDOutputData[[#This Row],[OPLocCode]],1)</f>
        <v>A</v>
      </c>
      <c r="J762" t="s">
        <v>510</v>
      </c>
    </row>
    <row r="763" spans="1:10" x14ac:dyDescent="0.45">
      <c r="A763" t="s">
        <v>14</v>
      </c>
      <c r="B763" t="s">
        <v>118</v>
      </c>
      <c r="C763" t="s">
        <v>121</v>
      </c>
      <c r="D763" s="1" t="s">
        <v>523</v>
      </c>
      <c r="E763" t="s">
        <v>50</v>
      </c>
      <c r="F763" t="s">
        <v>124</v>
      </c>
      <c r="G763" t="s">
        <v>255</v>
      </c>
      <c r="H763" t="s">
        <v>360</v>
      </c>
      <c r="I763" t="str">
        <f>RIGHT(HvDOutputData[[#This Row],[OPLocCode]],1)</f>
        <v>B</v>
      </c>
      <c r="J763" t="s">
        <v>511</v>
      </c>
    </row>
    <row r="764" spans="1:10" x14ac:dyDescent="0.45">
      <c r="A764" t="s">
        <v>14</v>
      </c>
      <c r="B764" t="s">
        <v>118</v>
      </c>
      <c r="C764" t="s">
        <v>121</v>
      </c>
      <c r="D764" s="1" t="s">
        <v>523</v>
      </c>
      <c r="E764" t="s">
        <v>50</v>
      </c>
      <c r="F764" t="s">
        <v>124</v>
      </c>
      <c r="G764" t="s">
        <v>255</v>
      </c>
      <c r="H764" t="s">
        <v>350</v>
      </c>
      <c r="I764" t="str">
        <f>RIGHT(HvDOutputData[[#This Row],[OPLocCode]],1)</f>
        <v>A</v>
      </c>
      <c r="J764" t="s">
        <v>512</v>
      </c>
    </row>
    <row r="765" spans="1:10" x14ac:dyDescent="0.45">
      <c r="A765" t="s">
        <v>14</v>
      </c>
      <c r="B765" t="s">
        <v>118</v>
      </c>
      <c r="C765" t="s">
        <v>121</v>
      </c>
      <c r="D765" s="1" t="s">
        <v>523</v>
      </c>
      <c r="E765" t="s">
        <v>50</v>
      </c>
      <c r="F765" t="s">
        <v>124</v>
      </c>
      <c r="G765" t="s">
        <v>255</v>
      </c>
      <c r="H765" t="s">
        <v>351</v>
      </c>
      <c r="I765" t="str">
        <f>RIGHT(HvDOutputData[[#This Row],[OPLocCode]],1)</f>
        <v>B</v>
      </c>
      <c r="J765" t="s">
        <v>513</v>
      </c>
    </row>
    <row r="766" spans="1:10" x14ac:dyDescent="0.45">
      <c r="A766" t="s">
        <v>14</v>
      </c>
      <c r="B766" t="s">
        <v>118</v>
      </c>
      <c r="C766" t="s">
        <v>121</v>
      </c>
      <c r="D766" s="1" t="s">
        <v>523</v>
      </c>
      <c r="E766" t="s">
        <v>50</v>
      </c>
      <c r="F766" t="s">
        <v>124</v>
      </c>
      <c r="G766" t="s">
        <v>255</v>
      </c>
      <c r="H766" t="s">
        <v>353</v>
      </c>
      <c r="I766" t="str">
        <f>RIGHT(HvDOutputData[[#This Row],[OPLocCode]],1)</f>
        <v>A</v>
      </c>
      <c r="J766" t="s">
        <v>514</v>
      </c>
    </row>
    <row r="767" spans="1:10" x14ac:dyDescent="0.45">
      <c r="A767" t="s">
        <v>14</v>
      </c>
      <c r="B767" t="s">
        <v>118</v>
      </c>
      <c r="C767" t="s">
        <v>121</v>
      </c>
      <c r="D767" s="1" t="s">
        <v>523</v>
      </c>
      <c r="E767" t="s">
        <v>50</v>
      </c>
      <c r="F767" t="s">
        <v>124</v>
      </c>
      <c r="G767" t="s">
        <v>255</v>
      </c>
      <c r="H767" t="s">
        <v>354</v>
      </c>
      <c r="I767" t="str">
        <f>RIGHT(HvDOutputData[[#This Row],[OPLocCode]],1)</f>
        <v>B</v>
      </c>
      <c r="J767" t="s">
        <v>515</v>
      </c>
    </row>
    <row r="768" spans="1:10" x14ac:dyDescent="0.45">
      <c r="A768" t="s">
        <v>14</v>
      </c>
      <c r="B768" t="s">
        <v>118</v>
      </c>
      <c r="C768" t="s">
        <v>121</v>
      </c>
      <c r="D768" s="1" t="s">
        <v>523</v>
      </c>
      <c r="E768" t="s">
        <v>50</v>
      </c>
      <c r="F768" t="s">
        <v>124</v>
      </c>
      <c r="G768" t="s">
        <v>255</v>
      </c>
      <c r="H768" t="s">
        <v>356</v>
      </c>
      <c r="I768" t="str">
        <f>RIGHT(HvDOutputData[[#This Row],[OPLocCode]],1)</f>
        <v>A</v>
      </c>
      <c r="J768" t="s">
        <v>516</v>
      </c>
    </row>
    <row r="769" spans="1:10" x14ac:dyDescent="0.45">
      <c r="A769" t="s">
        <v>14</v>
      </c>
      <c r="B769" t="s">
        <v>118</v>
      </c>
      <c r="C769" t="s">
        <v>121</v>
      </c>
      <c r="D769" s="1" t="s">
        <v>523</v>
      </c>
      <c r="E769" t="s">
        <v>50</v>
      </c>
      <c r="F769" t="s">
        <v>124</v>
      </c>
      <c r="G769" t="s">
        <v>255</v>
      </c>
      <c r="H769" t="s">
        <v>357</v>
      </c>
      <c r="I769" t="str">
        <f>RIGHT(HvDOutputData[[#This Row],[OPLocCode]],1)</f>
        <v>B</v>
      </c>
      <c r="J769" t="s">
        <v>517</v>
      </c>
    </row>
    <row r="770" spans="1:10" x14ac:dyDescent="0.45">
      <c r="A770" t="s">
        <v>14</v>
      </c>
      <c r="B770" t="s">
        <v>116</v>
      </c>
      <c r="C770" t="s">
        <v>119</v>
      </c>
      <c r="D770" s="1" t="s">
        <v>524</v>
      </c>
      <c r="E770" t="s">
        <v>51</v>
      </c>
      <c r="F770" t="s">
        <v>124</v>
      </c>
      <c r="G770" t="s">
        <v>255</v>
      </c>
      <c r="H770" t="s">
        <v>262</v>
      </c>
      <c r="I770" t="str">
        <f>RIGHT(HvDOutputData[[#This Row],[OPLocCode]],1)</f>
        <v>1</v>
      </c>
      <c r="J770" t="s">
        <v>362</v>
      </c>
    </row>
    <row r="771" spans="1:10" x14ac:dyDescent="0.45">
      <c r="A771" t="s">
        <v>14</v>
      </c>
      <c r="B771" t="s">
        <v>116</v>
      </c>
      <c r="C771" t="s">
        <v>119</v>
      </c>
      <c r="D771" s="1" t="s">
        <v>524</v>
      </c>
      <c r="E771" t="s">
        <v>51</v>
      </c>
      <c r="F771" t="s">
        <v>124</v>
      </c>
      <c r="G771" t="s">
        <v>255</v>
      </c>
      <c r="H771" t="s">
        <v>263</v>
      </c>
      <c r="I771" t="str">
        <f>RIGHT(HvDOutputData[[#This Row],[OPLocCode]],1)</f>
        <v>2</v>
      </c>
      <c r="J771" t="s">
        <v>363</v>
      </c>
    </row>
    <row r="772" spans="1:10" x14ac:dyDescent="0.45">
      <c r="A772" t="s">
        <v>14</v>
      </c>
      <c r="B772" t="s">
        <v>116</v>
      </c>
      <c r="C772" t="s">
        <v>119</v>
      </c>
      <c r="D772" s="1" t="s">
        <v>524</v>
      </c>
      <c r="E772" t="s">
        <v>51</v>
      </c>
      <c r="F772" t="s">
        <v>124</v>
      </c>
      <c r="G772" t="s">
        <v>255</v>
      </c>
      <c r="H772" t="s">
        <v>265</v>
      </c>
      <c r="I772" t="str">
        <f>RIGHT(HvDOutputData[[#This Row],[OPLocCode]],1)</f>
        <v>4</v>
      </c>
      <c r="J772" t="s">
        <v>362</v>
      </c>
    </row>
    <row r="773" spans="1:10" x14ac:dyDescent="0.45">
      <c r="A773" t="s">
        <v>14</v>
      </c>
      <c r="B773" t="s">
        <v>116</v>
      </c>
      <c r="C773" t="s">
        <v>119</v>
      </c>
      <c r="D773" s="1" t="s">
        <v>524</v>
      </c>
      <c r="E773" t="s">
        <v>51</v>
      </c>
      <c r="F773" t="s">
        <v>124</v>
      </c>
      <c r="G773" t="s">
        <v>255</v>
      </c>
      <c r="H773" t="s">
        <v>266</v>
      </c>
      <c r="I773" t="str">
        <f>RIGHT(HvDOutputData[[#This Row],[OPLocCode]],1)</f>
        <v>5</v>
      </c>
      <c r="J773" t="s">
        <v>365</v>
      </c>
    </row>
    <row r="774" spans="1:10" x14ac:dyDescent="0.45">
      <c r="A774" t="s">
        <v>14</v>
      </c>
      <c r="B774" t="s">
        <v>116</v>
      </c>
      <c r="C774" t="s">
        <v>119</v>
      </c>
      <c r="D774" s="1" t="s">
        <v>524</v>
      </c>
      <c r="E774" t="s">
        <v>51</v>
      </c>
      <c r="F774" t="s">
        <v>124</v>
      </c>
      <c r="G774" t="s">
        <v>255</v>
      </c>
      <c r="H774" t="s">
        <v>256</v>
      </c>
      <c r="I774" t="str">
        <f>RIGHT(HvDOutputData[[#This Row],[OPLocCode]],1)</f>
        <v>1</v>
      </c>
      <c r="J774" t="s">
        <v>367</v>
      </c>
    </row>
    <row r="775" spans="1:10" x14ac:dyDescent="0.45">
      <c r="A775" t="s">
        <v>14</v>
      </c>
      <c r="B775" t="s">
        <v>116</v>
      </c>
      <c r="C775" t="s">
        <v>119</v>
      </c>
      <c r="D775" s="1" t="s">
        <v>524</v>
      </c>
      <c r="E775" t="s">
        <v>51</v>
      </c>
      <c r="F775" t="s">
        <v>124</v>
      </c>
      <c r="G775" t="s">
        <v>255</v>
      </c>
      <c r="H775" t="s">
        <v>257</v>
      </c>
      <c r="I775" t="str">
        <f>RIGHT(HvDOutputData[[#This Row],[OPLocCode]],1)</f>
        <v>2</v>
      </c>
      <c r="J775" t="s">
        <v>368</v>
      </c>
    </row>
    <row r="776" spans="1:10" x14ac:dyDescent="0.45">
      <c r="A776" t="s">
        <v>14</v>
      </c>
      <c r="B776" t="s">
        <v>116</v>
      </c>
      <c r="C776" t="s">
        <v>119</v>
      </c>
      <c r="D776" s="1" t="s">
        <v>524</v>
      </c>
      <c r="E776" t="s">
        <v>51</v>
      </c>
      <c r="F776" t="s">
        <v>124</v>
      </c>
      <c r="G776" t="s">
        <v>255</v>
      </c>
      <c r="H776" t="s">
        <v>259</v>
      </c>
      <c r="I776" t="str">
        <f>RIGHT(HvDOutputData[[#This Row],[OPLocCode]],1)</f>
        <v>4</v>
      </c>
      <c r="J776" t="s">
        <v>367</v>
      </c>
    </row>
    <row r="777" spans="1:10" x14ac:dyDescent="0.45">
      <c r="A777" t="s">
        <v>14</v>
      </c>
      <c r="B777" t="s">
        <v>116</v>
      </c>
      <c r="C777" t="s">
        <v>119</v>
      </c>
      <c r="D777" s="1" t="s">
        <v>524</v>
      </c>
      <c r="E777" t="s">
        <v>51</v>
      </c>
      <c r="F777" t="s">
        <v>124</v>
      </c>
      <c r="G777" t="s">
        <v>255</v>
      </c>
      <c r="H777" t="s">
        <v>260</v>
      </c>
      <c r="I777" t="str">
        <f>RIGHT(HvDOutputData[[#This Row],[OPLocCode]],1)</f>
        <v>5</v>
      </c>
      <c r="J777" t="s">
        <v>370</v>
      </c>
    </row>
    <row r="778" spans="1:10" x14ac:dyDescent="0.45">
      <c r="A778" t="s">
        <v>14</v>
      </c>
      <c r="B778" t="s">
        <v>116</v>
      </c>
      <c r="C778" t="s">
        <v>119</v>
      </c>
      <c r="D778" s="1" t="s">
        <v>524</v>
      </c>
      <c r="E778" t="s">
        <v>51</v>
      </c>
      <c r="F778" t="s">
        <v>124</v>
      </c>
      <c r="G778" t="s">
        <v>255</v>
      </c>
      <c r="H778" t="s">
        <v>268</v>
      </c>
      <c r="I778" t="str">
        <f>RIGHT(HvDOutputData[[#This Row],[OPLocCode]],1)</f>
        <v>1</v>
      </c>
      <c r="J778" t="s">
        <v>372</v>
      </c>
    </row>
    <row r="779" spans="1:10" x14ac:dyDescent="0.45">
      <c r="A779" t="s">
        <v>14</v>
      </c>
      <c r="B779" t="s">
        <v>116</v>
      </c>
      <c r="C779" t="s">
        <v>119</v>
      </c>
      <c r="D779" s="1" t="s">
        <v>524</v>
      </c>
      <c r="E779" t="s">
        <v>51</v>
      </c>
      <c r="F779" t="s">
        <v>124</v>
      </c>
      <c r="G779" t="s">
        <v>255</v>
      </c>
      <c r="H779" t="s">
        <v>269</v>
      </c>
      <c r="I779" t="str">
        <f>RIGHT(HvDOutputData[[#This Row],[OPLocCode]],1)</f>
        <v>2</v>
      </c>
      <c r="J779" t="s">
        <v>373</v>
      </c>
    </row>
    <row r="780" spans="1:10" x14ac:dyDescent="0.45">
      <c r="A780" t="s">
        <v>14</v>
      </c>
      <c r="B780" t="s">
        <v>116</v>
      </c>
      <c r="C780" t="s">
        <v>119</v>
      </c>
      <c r="D780" s="1" t="s">
        <v>524</v>
      </c>
      <c r="E780" t="s">
        <v>51</v>
      </c>
      <c r="F780" t="s">
        <v>124</v>
      </c>
      <c r="G780" t="s">
        <v>255</v>
      </c>
      <c r="H780" t="s">
        <v>271</v>
      </c>
      <c r="I780" t="str">
        <f>RIGHT(HvDOutputData[[#This Row],[OPLocCode]],1)</f>
        <v>4</v>
      </c>
      <c r="J780" t="s">
        <v>375</v>
      </c>
    </row>
    <row r="781" spans="1:10" x14ac:dyDescent="0.45">
      <c r="A781" t="s">
        <v>14</v>
      </c>
      <c r="B781" t="s">
        <v>116</v>
      </c>
      <c r="C781" t="s">
        <v>119</v>
      </c>
      <c r="D781" s="1" t="s">
        <v>524</v>
      </c>
      <c r="E781" t="s">
        <v>51</v>
      </c>
      <c r="F781" t="s">
        <v>124</v>
      </c>
      <c r="G781" t="s">
        <v>255</v>
      </c>
      <c r="H781" t="s">
        <v>272</v>
      </c>
      <c r="I781" t="str">
        <f>RIGHT(HvDOutputData[[#This Row],[OPLocCode]],1)</f>
        <v>5</v>
      </c>
      <c r="J781" t="s">
        <v>376</v>
      </c>
    </row>
    <row r="782" spans="1:10" x14ac:dyDescent="0.45">
      <c r="A782" t="s">
        <v>14</v>
      </c>
      <c r="B782" t="s">
        <v>116</v>
      </c>
      <c r="C782" t="s">
        <v>119</v>
      </c>
      <c r="D782" s="1" t="s">
        <v>524</v>
      </c>
      <c r="E782" t="s">
        <v>51</v>
      </c>
      <c r="F782" t="s">
        <v>124</v>
      </c>
      <c r="G782" t="s">
        <v>255</v>
      </c>
      <c r="H782" t="s">
        <v>274</v>
      </c>
      <c r="I782" t="str">
        <f>RIGHT(HvDOutputData[[#This Row],[OPLocCode]],1)</f>
        <v>1</v>
      </c>
      <c r="J782" t="s">
        <v>378</v>
      </c>
    </row>
    <row r="783" spans="1:10" x14ac:dyDescent="0.45">
      <c r="A783" t="s">
        <v>14</v>
      </c>
      <c r="B783" t="s">
        <v>116</v>
      </c>
      <c r="C783" t="s">
        <v>119</v>
      </c>
      <c r="D783" s="1" t="s">
        <v>524</v>
      </c>
      <c r="E783" t="s">
        <v>51</v>
      </c>
      <c r="F783" t="s">
        <v>124</v>
      </c>
      <c r="G783" t="s">
        <v>255</v>
      </c>
      <c r="H783" t="s">
        <v>275</v>
      </c>
      <c r="I783" t="str">
        <f>RIGHT(HvDOutputData[[#This Row],[OPLocCode]],1)</f>
        <v>2</v>
      </c>
      <c r="J783" t="s">
        <v>379</v>
      </c>
    </row>
    <row r="784" spans="1:10" x14ac:dyDescent="0.45">
      <c r="A784" t="s">
        <v>14</v>
      </c>
      <c r="B784" t="s">
        <v>116</v>
      </c>
      <c r="C784" t="s">
        <v>119</v>
      </c>
      <c r="D784" s="1" t="s">
        <v>524</v>
      </c>
      <c r="E784" t="s">
        <v>51</v>
      </c>
      <c r="F784" t="s">
        <v>124</v>
      </c>
      <c r="G784" t="s">
        <v>255</v>
      </c>
      <c r="H784" t="s">
        <v>277</v>
      </c>
      <c r="I784" t="str">
        <f>RIGHT(HvDOutputData[[#This Row],[OPLocCode]],1)</f>
        <v>4</v>
      </c>
      <c r="J784" t="s">
        <v>381</v>
      </c>
    </row>
    <row r="785" spans="1:10" x14ac:dyDescent="0.45">
      <c r="A785" t="s">
        <v>14</v>
      </c>
      <c r="B785" t="s">
        <v>116</v>
      </c>
      <c r="C785" t="s">
        <v>119</v>
      </c>
      <c r="D785" s="1" t="s">
        <v>524</v>
      </c>
      <c r="E785" t="s">
        <v>51</v>
      </c>
      <c r="F785" t="s">
        <v>124</v>
      </c>
      <c r="G785" t="s">
        <v>255</v>
      </c>
      <c r="H785" t="s">
        <v>278</v>
      </c>
      <c r="I785" t="str">
        <f>RIGHT(HvDOutputData[[#This Row],[OPLocCode]],1)</f>
        <v>5</v>
      </c>
      <c r="J785" t="s">
        <v>382</v>
      </c>
    </row>
    <row r="786" spans="1:10" x14ac:dyDescent="0.45">
      <c r="A786" t="s">
        <v>14</v>
      </c>
      <c r="B786" t="s">
        <v>116</v>
      </c>
      <c r="C786" t="s">
        <v>119</v>
      </c>
      <c r="D786" s="1" t="s">
        <v>524</v>
      </c>
      <c r="E786" t="s">
        <v>51</v>
      </c>
      <c r="F786" t="s">
        <v>124</v>
      </c>
      <c r="G786" t="s">
        <v>255</v>
      </c>
      <c r="H786" t="s">
        <v>280</v>
      </c>
      <c r="I786" t="str">
        <f>RIGHT(HvDOutputData[[#This Row],[OPLocCode]],1)</f>
        <v>1</v>
      </c>
      <c r="J786" t="s">
        <v>384</v>
      </c>
    </row>
    <row r="787" spans="1:10" x14ac:dyDescent="0.45">
      <c r="A787" t="s">
        <v>14</v>
      </c>
      <c r="B787" t="s">
        <v>116</v>
      </c>
      <c r="C787" t="s">
        <v>119</v>
      </c>
      <c r="D787" s="1" t="s">
        <v>524</v>
      </c>
      <c r="E787" t="s">
        <v>51</v>
      </c>
      <c r="F787" t="s">
        <v>124</v>
      </c>
      <c r="G787" t="s">
        <v>255</v>
      </c>
      <c r="H787" t="s">
        <v>281</v>
      </c>
      <c r="I787" t="str">
        <f>RIGHT(HvDOutputData[[#This Row],[OPLocCode]],1)</f>
        <v>2</v>
      </c>
      <c r="J787" t="s">
        <v>385</v>
      </c>
    </row>
    <row r="788" spans="1:10" x14ac:dyDescent="0.45">
      <c r="A788" t="s">
        <v>14</v>
      </c>
      <c r="B788" t="s">
        <v>116</v>
      </c>
      <c r="C788" t="s">
        <v>119</v>
      </c>
      <c r="D788" s="1" t="s">
        <v>524</v>
      </c>
      <c r="E788" t="s">
        <v>51</v>
      </c>
      <c r="F788" t="s">
        <v>124</v>
      </c>
      <c r="G788" t="s">
        <v>255</v>
      </c>
      <c r="H788" t="s">
        <v>283</v>
      </c>
      <c r="I788" t="str">
        <f>RIGHT(HvDOutputData[[#This Row],[OPLocCode]],1)</f>
        <v>4</v>
      </c>
      <c r="J788" t="s">
        <v>387</v>
      </c>
    </row>
    <row r="789" spans="1:10" x14ac:dyDescent="0.45">
      <c r="A789" t="s">
        <v>14</v>
      </c>
      <c r="B789" t="s">
        <v>116</v>
      </c>
      <c r="C789" t="s">
        <v>119</v>
      </c>
      <c r="D789" s="1" t="s">
        <v>524</v>
      </c>
      <c r="E789" t="s">
        <v>51</v>
      </c>
      <c r="F789" t="s">
        <v>124</v>
      </c>
      <c r="G789" t="s">
        <v>255</v>
      </c>
      <c r="H789" t="s">
        <v>284</v>
      </c>
      <c r="I789" t="str">
        <f>RIGHT(HvDOutputData[[#This Row],[OPLocCode]],1)</f>
        <v>5</v>
      </c>
      <c r="J789" t="s">
        <v>388</v>
      </c>
    </row>
    <row r="790" spans="1:10" x14ac:dyDescent="0.45">
      <c r="A790" t="s">
        <v>14</v>
      </c>
      <c r="B790" t="s">
        <v>116</v>
      </c>
      <c r="C790" t="s">
        <v>119</v>
      </c>
      <c r="D790" s="1" t="s">
        <v>524</v>
      </c>
      <c r="E790" t="s">
        <v>51</v>
      </c>
      <c r="F790" t="s">
        <v>124</v>
      </c>
      <c r="G790" t="s">
        <v>255</v>
      </c>
      <c r="H790" t="s">
        <v>29</v>
      </c>
      <c r="I790" t="str">
        <f>RIGHT(HvDOutputData[[#This Row],[OPLocCode]],1)</f>
        <v>1</v>
      </c>
      <c r="J790" t="s">
        <v>390</v>
      </c>
    </row>
    <row r="791" spans="1:10" x14ac:dyDescent="0.45">
      <c r="A791" t="s">
        <v>14</v>
      </c>
      <c r="B791" t="s">
        <v>116</v>
      </c>
      <c r="C791" t="s">
        <v>119</v>
      </c>
      <c r="D791" s="1" t="s">
        <v>524</v>
      </c>
      <c r="E791" t="s">
        <v>51</v>
      </c>
      <c r="F791" t="s">
        <v>124</v>
      </c>
      <c r="G791" t="s">
        <v>255</v>
      </c>
      <c r="H791" t="s">
        <v>137</v>
      </c>
      <c r="I791" t="str">
        <f>RIGHT(HvDOutputData[[#This Row],[OPLocCode]],1)</f>
        <v>2</v>
      </c>
      <c r="J791" t="s">
        <v>391</v>
      </c>
    </row>
    <row r="792" spans="1:10" x14ac:dyDescent="0.45">
      <c r="A792" t="s">
        <v>14</v>
      </c>
      <c r="B792" t="s">
        <v>116</v>
      </c>
      <c r="C792" t="s">
        <v>119</v>
      </c>
      <c r="D792" s="1" t="s">
        <v>524</v>
      </c>
      <c r="E792" t="s">
        <v>51</v>
      </c>
      <c r="F792" t="s">
        <v>124</v>
      </c>
      <c r="G792" t="s">
        <v>255</v>
      </c>
      <c r="H792" t="s">
        <v>287</v>
      </c>
      <c r="I792" t="str">
        <f>RIGHT(HvDOutputData[[#This Row],[OPLocCode]],1)</f>
        <v>4</v>
      </c>
      <c r="J792" t="s">
        <v>393</v>
      </c>
    </row>
    <row r="793" spans="1:10" x14ac:dyDescent="0.45">
      <c r="A793" t="s">
        <v>14</v>
      </c>
      <c r="B793" t="s">
        <v>116</v>
      </c>
      <c r="C793" t="s">
        <v>119</v>
      </c>
      <c r="D793" s="1" t="s">
        <v>524</v>
      </c>
      <c r="E793" t="s">
        <v>51</v>
      </c>
      <c r="F793" t="s">
        <v>124</v>
      </c>
      <c r="G793" t="s">
        <v>255</v>
      </c>
      <c r="H793" t="s">
        <v>288</v>
      </c>
      <c r="I793" t="str">
        <f>RIGHT(HvDOutputData[[#This Row],[OPLocCode]],1)</f>
        <v>5</v>
      </c>
      <c r="J793" t="s">
        <v>394</v>
      </c>
    </row>
    <row r="794" spans="1:10" x14ac:dyDescent="0.45">
      <c r="A794" t="s">
        <v>14</v>
      </c>
      <c r="B794" t="s">
        <v>117</v>
      </c>
      <c r="C794" t="s">
        <v>120</v>
      </c>
      <c r="D794" s="1" t="s">
        <v>524</v>
      </c>
      <c r="E794" t="s">
        <v>51</v>
      </c>
      <c r="F794" t="s">
        <v>124</v>
      </c>
      <c r="G794" t="s">
        <v>255</v>
      </c>
      <c r="H794" t="s">
        <v>262</v>
      </c>
      <c r="I794" t="str">
        <f>RIGHT(HvDOutputData[[#This Row],[OPLocCode]],1)</f>
        <v>1</v>
      </c>
      <c r="J794" t="s">
        <v>362</v>
      </c>
    </row>
    <row r="795" spans="1:10" x14ac:dyDescent="0.45">
      <c r="A795" t="s">
        <v>14</v>
      </c>
      <c r="B795" t="s">
        <v>117</v>
      </c>
      <c r="C795" t="s">
        <v>120</v>
      </c>
      <c r="D795" s="1" t="s">
        <v>524</v>
      </c>
      <c r="E795" t="s">
        <v>51</v>
      </c>
      <c r="F795" t="s">
        <v>124</v>
      </c>
      <c r="G795" t="s">
        <v>255</v>
      </c>
      <c r="H795" t="s">
        <v>263</v>
      </c>
      <c r="I795" t="str">
        <f>RIGHT(HvDOutputData[[#This Row],[OPLocCode]],1)</f>
        <v>2</v>
      </c>
      <c r="J795" t="s">
        <v>363</v>
      </c>
    </row>
    <row r="796" spans="1:10" x14ac:dyDescent="0.45">
      <c r="A796" t="s">
        <v>14</v>
      </c>
      <c r="B796" t="s">
        <v>117</v>
      </c>
      <c r="C796" t="s">
        <v>120</v>
      </c>
      <c r="D796" s="1" t="s">
        <v>524</v>
      </c>
      <c r="E796" t="s">
        <v>51</v>
      </c>
      <c r="F796" t="s">
        <v>124</v>
      </c>
      <c r="G796" t="s">
        <v>255</v>
      </c>
      <c r="H796" t="s">
        <v>265</v>
      </c>
      <c r="I796" t="str">
        <f>RIGHT(HvDOutputData[[#This Row],[OPLocCode]],1)</f>
        <v>4</v>
      </c>
      <c r="J796" t="s">
        <v>468</v>
      </c>
    </row>
    <row r="797" spans="1:10" x14ac:dyDescent="0.45">
      <c r="A797" t="s">
        <v>14</v>
      </c>
      <c r="B797" t="s">
        <v>117</v>
      </c>
      <c r="C797" t="s">
        <v>120</v>
      </c>
      <c r="D797" s="1" t="s">
        <v>524</v>
      </c>
      <c r="E797" t="s">
        <v>51</v>
      </c>
      <c r="F797" t="s">
        <v>124</v>
      </c>
      <c r="G797" t="s">
        <v>255</v>
      </c>
      <c r="H797" t="s">
        <v>266</v>
      </c>
      <c r="I797" t="str">
        <f>RIGHT(HvDOutputData[[#This Row],[OPLocCode]],1)</f>
        <v>5</v>
      </c>
      <c r="J797" t="s">
        <v>365</v>
      </c>
    </row>
    <row r="798" spans="1:10" x14ac:dyDescent="0.45">
      <c r="A798" t="s">
        <v>14</v>
      </c>
      <c r="B798" t="s">
        <v>117</v>
      </c>
      <c r="C798" t="s">
        <v>120</v>
      </c>
      <c r="D798" s="1" t="s">
        <v>524</v>
      </c>
      <c r="E798" t="s">
        <v>51</v>
      </c>
      <c r="F798" t="s">
        <v>124</v>
      </c>
      <c r="G798" t="s">
        <v>255</v>
      </c>
      <c r="H798" t="s">
        <v>256</v>
      </c>
      <c r="I798" t="str">
        <f>RIGHT(HvDOutputData[[#This Row],[OPLocCode]],1)</f>
        <v>1</v>
      </c>
      <c r="J798" t="s">
        <v>367</v>
      </c>
    </row>
    <row r="799" spans="1:10" x14ac:dyDescent="0.45">
      <c r="A799" t="s">
        <v>14</v>
      </c>
      <c r="B799" t="s">
        <v>117</v>
      </c>
      <c r="C799" t="s">
        <v>120</v>
      </c>
      <c r="D799" s="1" t="s">
        <v>524</v>
      </c>
      <c r="E799" t="s">
        <v>51</v>
      </c>
      <c r="F799" t="s">
        <v>124</v>
      </c>
      <c r="G799" t="s">
        <v>255</v>
      </c>
      <c r="H799" t="s">
        <v>257</v>
      </c>
      <c r="I799" t="str">
        <f>RIGHT(HvDOutputData[[#This Row],[OPLocCode]],1)</f>
        <v>2</v>
      </c>
      <c r="J799" t="s">
        <v>368</v>
      </c>
    </row>
    <row r="800" spans="1:10" x14ac:dyDescent="0.45">
      <c r="A800" t="s">
        <v>14</v>
      </c>
      <c r="B800" t="s">
        <v>117</v>
      </c>
      <c r="C800" t="s">
        <v>120</v>
      </c>
      <c r="D800" s="1" t="s">
        <v>524</v>
      </c>
      <c r="E800" t="s">
        <v>51</v>
      </c>
      <c r="F800" t="s">
        <v>124</v>
      </c>
      <c r="G800" t="s">
        <v>255</v>
      </c>
      <c r="H800" t="s">
        <v>259</v>
      </c>
      <c r="I800" t="str">
        <f>RIGHT(HvDOutputData[[#This Row],[OPLocCode]],1)</f>
        <v>4</v>
      </c>
      <c r="J800" t="s">
        <v>469</v>
      </c>
    </row>
    <row r="801" spans="1:10" x14ac:dyDescent="0.45">
      <c r="A801" t="s">
        <v>14</v>
      </c>
      <c r="B801" t="s">
        <v>117</v>
      </c>
      <c r="C801" t="s">
        <v>120</v>
      </c>
      <c r="D801" s="1" t="s">
        <v>524</v>
      </c>
      <c r="E801" t="s">
        <v>51</v>
      </c>
      <c r="F801" t="s">
        <v>124</v>
      </c>
      <c r="G801" t="s">
        <v>255</v>
      </c>
      <c r="H801" t="s">
        <v>260</v>
      </c>
      <c r="I801" t="str">
        <f>RIGHT(HvDOutputData[[#This Row],[OPLocCode]],1)</f>
        <v>5</v>
      </c>
      <c r="J801" t="s">
        <v>370</v>
      </c>
    </row>
    <row r="802" spans="1:10" x14ac:dyDescent="0.45">
      <c r="A802" t="s">
        <v>14</v>
      </c>
      <c r="B802" t="s">
        <v>117</v>
      </c>
      <c r="C802" t="s">
        <v>120</v>
      </c>
      <c r="D802" s="1" t="s">
        <v>524</v>
      </c>
      <c r="E802" t="s">
        <v>51</v>
      </c>
      <c r="F802" t="s">
        <v>124</v>
      </c>
      <c r="G802" t="s">
        <v>255</v>
      </c>
      <c r="H802" t="s">
        <v>268</v>
      </c>
      <c r="I802" t="str">
        <f>RIGHT(HvDOutputData[[#This Row],[OPLocCode]],1)</f>
        <v>1</v>
      </c>
      <c r="J802" t="s">
        <v>372</v>
      </c>
    </row>
    <row r="803" spans="1:10" x14ac:dyDescent="0.45">
      <c r="A803" t="s">
        <v>14</v>
      </c>
      <c r="B803" t="s">
        <v>117</v>
      </c>
      <c r="C803" t="s">
        <v>120</v>
      </c>
      <c r="D803" s="1" t="s">
        <v>524</v>
      </c>
      <c r="E803" t="s">
        <v>51</v>
      </c>
      <c r="F803" t="s">
        <v>124</v>
      </c>
      <c r="G803" t="s">
        <v>255</v>
      </c>
      <c r="H803" t="s">
        <v>269</v>
      </c>
      <c r="I803" t="str">
        <f>RIGHT(HvDOutputData[[#This Row],[OPLocCode]],1)</f>
        <v>2</v>
      </c>
      <c r="J803" t="s">
        <v>373</v>
      </c>
    </row>
    <row r="804" spans="1:10" x14ac:dyDescent="0.45">
      <c r="A804" t="s">
        <v>14</v>
      </c>
      <c r="B804" t="s">
        <v>117</v>
      </c>
      <c r="C804" t="s">
        <v>120</v>
      </c>
      <c r="D804" s="1" t="s">
        <v>524</v>
      </c>
      <c r="E804" t="s">
        <v>51</v>
      </c>
      <c r="F804" t="s">
        <v>124</v>
      </c>
      <c r="G804" t="s">
        <v>255</v>
      </c>
      <c r="H804" t="s">
        <v>271</v>
      </c>
      <c r="I804" t="str">
        <f>RIGHT(HvDOutputData[[#This Row],[OPLocCode]],1)</f>
        <v>4</v>
      </c>
      <c r="J804" t="s">
        <v>375</v>
      </c>
    </row>
    <row r="805" spans="1:10" x14ac:dyDescent="0.45">
      <c r="A805" t="s">
        <v>14</v>
      </c>
      <c r="B805" t="s">
        <v>117</v>
      </c>
      <c r="C805" t="s">
        <v>120</v>
      </c>
      <c r="D805" s="1" t="s">
        <v>524</v>
      </c>
      <c r="E805" t="s">
        <v>51</v>
      </c>
      <c r="F805" t="s">
        <v>124</v>
      </c>
      <c r="G805" t="s">
        <v>255</v>
      </c>
      <c r="H805" t="s">
        <v>272</v>
      </c>
      <c r="I805" t="str">
        <f>RIGHT(HvDOutputData[[#This Row],[OPLocCode]],1)</f>
        <v>5</v>
      </c>
      <c r="J805" t="s">
        <v>376</v>
      </c>
    </row>
    <row r="806" spans="1:10" x14ac:dyDescent="0.45">
      <c r="A806" t="s">
        <v>14</v>
      </c>
      <c r="B806" t="s">
        <v>117</v>
      </c>
      <c r="C806" t="s">
        <v>120</v>
      </c>
      <c r="D806" s="1" t="s">
        <v>524</v>
      </c>
      <c r="E806" t="s">
        <v>51</v>
      </c>
      <c r="F806" t="s">
        <v>124</v>
      </c>
      <c r="G806" t="s">
        <v>255</v>
      </c>
      <c r="H806" t="s">
        <v>274</v>
      </c>
      <c r="I806" t="str">
        <f>RIGHT(HvDOutputData[[#This Row],[OPLocCode]],1)</f>
        <v>1</v>
      </c>
      <c r="J806" t="s">
        <v>378</v>
      </c>
    </row>
    <row r="807" spans="1:10" x14ac:dyDescent="0.45">
      <c r="A807" t="s">
        <v>14</v>
      </c>
      <c r="B807" t="s">
        <v>117</v>
      </c>
      <c r="C807" t="s">
        <v>120</v>
      </c>
      <c r="D807" s="1" t="s">
        <v>524</v>
      </c>
      <c r="E807" t="s">
        <v>51</v>
      </c>
      <c r="F807" t="s">
        <v>124</v>
      </c>
      <c r="G807" t="s">
        <v>255</v>
      </c>
      <c r="H807" t="s">
        <v>275</v>
      </c>
      <c r="I807" t="str">
        <f>RIGHT(HvDOutputData[[#This Row],[OPLocCode]],1)</f>
        <v>2</v>
      </c>
      <c r="J807" t="s">
        <v>379</v>
      </c>
    </row>
    <row r="808" spans="1:10" x14ac:dyDescent="0.45">
      <c r="A808" t="s">
        <v>14</v>
      </c>
      <c r="B808" t="s">
        <v>117</v>
      </c>
      <c r="C808" t="s">
        <v>120</v>
      </c>
      <c r="D808" s="1" t="s">
        <v>524</v>
      </c>
      <c r="E808" t="s">
        <v>51</v>
      </c>
      <c r="F808" t="s">
        <v>124</v>
      </c>
      <c r="G808" t="s">
        <v>255</v>
      </c>
      <c r="H808" t="s">
        <v>277</v>
      </c>
      <c r="I808" t="str">
        <f>RIGHT(HvDOutputData[[#This Row],[OPLocCode]],1)</f>
        <v>4</v>
      </c>
      <c r="J808" t="s">
        <v>381</v>
      </c>
    </row>
    <row r="809" spans="1:10" x14ac:dyDescent="0.45">
      <c r="A809" t="s">
        <v>14</v>
      </c>
      <c r="B809" t="s">
        <v>117</v>
      </c>
      <c r="C809" t="s">
        <v>120</v>
      </c>
      <c r="D809" s="1" t="s">
        <v>524</v>
      </c>
      <c r="E809" t="s">
        <v>51</v>
      </c>
      <c r="F809" t="s">
        <v>124</v>
      </c>
      <c r="G809" t="s">
        <v>255</v>
      </c>
      <c r="H809" t="s">
        <v>278</v>
      </c>
      <c r="I809" t="str">
        <f>RIGHT(HvDOutputData[[#This Row],[OPLocCode]],1)</f>
        <v>5</v>
      </c>
      <c r="J809" t="s">
        <v>382</v>
      </c>
    </row>
    <row r="810" spans="1:10" x14ac:dyDescent="0.45">
      <c r="A810" t="s">
        <v>14</v>
      </c>
      <c r="B810" t="s">
        <v>117</v>
      </c>
      <c r="C810" t="s">
        <v>120</v>
      </c>
      <c r="D810" s="1" t="s">
        <v>524</v>
      </c>
      <c r="E810" t="s">
        <v>51</v>
      </c>
      <c r="F810" t="s">
        <v>124</v>
      </c>
      <c r="G810" t="s">
        <v>255</v>
      </c>
      <c r="H810" t="s">
        <v>280</v>
      </c>
      <c r="I810" t="str">
        <f>RIGHT(HvDOutputData[[#This Row],[OPLocCode]],1)</f>
        <v>1</v>
      </c>
      <c r="J810" t="s">
        <v>384</v>
      </c>
    </row>
    <row r="811" spans="1:10" x14ac:dyDescent="0.45">
      <c r="A811" t="s">
        <v>14</v>
      </c>
      <c r="B811" t="s">
        <v>117</v>
      </c>
      <c r="C811" t="s">
        <v>120</v>
      </c>
      <c r="D811" s="1" t="s">
        <v>524</v>
      </c>
      <c r="E811" t="s">
        <v>51</v>
      </c>
      <c r="F811" t="s">
        <v>124</v>
      </c>
      <c r="G811" t="s">
        <v>255</v>
      </c>
      <c r="H811" t="s">
        <v>281</v>
      </c>
      <c r="I811" t="str">
        <f>RIGHT(HvDOutputData[[#This Row],[OPLocCode]],1)</f>
        <v>2</v>
      </c>
      <c r="J811" t="s">
        <v>385</v>
      </c>
    </row>
    <row r="812" spans="1:10" x14ac:dyDescent="0.45">
      <c r="A812" t="s">
        <v>14</v>
      </c>
      <c r="B812" t="s">
        <v>117</v>
      </c>
      <c r="C812" t="s">
        <v>120</v>
      </c>
      <c r="D812" s="1" t="s">
        <v>524</v>
      </c>
      <c r="E812" t="s">
        <v>51</v>
      </c>
      <c r="F812" t="s">
        <v>124</v>
      </c>
      <c r="G812" t="s">
        <v>255</v>
      </c>
      <c r="H812" t="s">
        <v>283</v>
      </c>
      <c r="I812" t="str">
        <f>RIGHT(HvDOutputData[[#This Row],[OPLocCode]],1)</f>
        <v>4</v>
      </c>
      <c r="J812" t="s">
        <v>387</v>
      </c>
    </row>
    <row r="813" spans="1:10" x14ac:dyDescent="0.45">
      <c r="A813" t="s">
        <v>14</v>
      </c>
      <c r="B813" t="s">
        <v>117</v>
      </c>
      <c r="C813" t="s">
        <v>120</v>
      </c>
      <c r="D813" s="1" t="s">
        <v>524</v>
      </c>
      <c r="E813" t="s">
        <v>51</v>
      </c>
      <c r="F813" t="s">
        <v>124</v>
      </c>
      <c r="G813" t="s">
        <v>255</v>
      </c>
      <c r="H813" t="s">
        <v>284</v>
      </c>
      <c r="I813" t="str">
        <f>RIGHT(HvDOutputData[[#This Row],[OPLocCode]],1)</f>
        <v>5</v>
      </c>
      <c r="J813" t="s">
        <v>388</v>
      </c>
    </row>
    <row r="814" spans="1:10" x14ac:dyDescent="0.45">
      <c r="A814" t="s">
        <v>14</v>
      </c>
      <c r="B814" t="s">
        <v>117</v>
      </c>
      <c r="C814" t="s">
        <v>120</v>
      </c>
      <c r="D814" s="1" t="s">
        <v>524</v>
      </c>
      <c r="E814" t="s">
        <v>51</v>
      </c>
      <c r="F814" t="s">
        <v>124</v>
      </c>
      <c r="G814" t="s">
        <v>255</v>
      </c>
      <c r="H814" t="s">
        <v>29</v>
      </c>
      <c r="I814" t="str">
        <f>RIGHT(HvDOutputData[[#This Row],[OPLocCode]],1)</f>
        <v>1</v>
      </c>
      <c r="J814" t="s">
        <v>390</v>
      </c>
    </row>
    <row r="815" spans="1:10" x14ac:dyDescent="0.45">
      <c r="A815" t="s">
        <v>14</v>
      </c>
      <c r="B815" t="s">
        <v>117</v>
      </c>
      <c r="C815" t="s">
        <v>120</v>
      </c>
      <c r="D815" s="1" t="s">
        <v>524</v>
      </c>
      <c r="E815" t="s">
        <v>51</v>
      </c>
      <c r="F815" t="s">
        <v>124</v>
      </c>
      <c r="G815" t="s">
        <v>255</v>
      </c>
      <c r="H815" t="s">
        <v>137</v>
      </c>
      <c r="I815" t="str">
        <f>RIGHT(HvDOutputData[[#This Row],[OPLocCode]],1)</f>
        <v>2</v>
      </c>
      <c r="J815" t="s">
        <v>391</v>
      </c>
    </row>
    <row r="816" spans="1:10" x14ac:dyDescent="0.45">
      <c r="A816" t="s">
        <v>14</v>
      </c>
      <c r="B816" t="s">
        <v>117</v>
      </c>
      <c r="C816" t="s">
        <v>120</v>
      </c>
      <c r="D816" s="1" t="s">
        <v>524</v>
      </c>
      <c r="E816" t="s">
        <v>51</v>
      </c>
      <c r="F816" t="s">
        <v>124</v>
      </c>
      <c r="G816" t="s">
        <v>255</v>
      </c>
      <c r="H816" t="s">
        <v>287</v>
      </c>
      <c r="I816" t="str">
        <f>RIGHT(HvDOutputData[[#This Row],[OPLocCode]],1)</f>
        <v>4</v>
      </c>
      <c r="J816" t="s">
        <v>393</v>
      </c>
    </row>
    <row r="817" spans="1:10" x14ac:dyDescent="0.45">
      <c r="A817" t="s">
        <v>14</v>
      </c>
      <c r="B817" t="s">
        <v>117</v>
      </c>
      <c r="C817" t="s">
        <v>120</v>
      </c>
      <c r="D817" s="1" t="s">
        <v>524</v>
      </c>
      <c r="E817" t="s">
        <v>51</v>
      </c>
      <c r="F817" t="s">
        <v>124</v>
      </c>
      <c r="G817" t="s">
        <v>255</v>
      </c>
      <c r="H817" t="s">
        <v>288</v>
      </c>
      <c r="I817" t="str">
        <f>RIGHT(HvDOutputData[[#This Row],[OPLocCode]],1)</f>
        <v>5</v>
      </c>
      <c r="J817" t="s">
        <v>394</v>
      </c>
    </row>
    <row r="818" spans="1:10" x14ac:dyDescent="0.45">
      <c r="A818" t="s">
        <v>14</v>
      </c>
      <c r="B818" t="s">
        <v>118</v>
      </c>
      <c r="C818" t="s">
        <v>121</v>
      </c>
      <c r="D818" s="1" t="s">
        <v>524</v>
      </c>
      <c r="E818" t="s">
        <v>51</v>
      </c>
      <c r="F818" t="s">
        <v>124</v>
      </c>
      <c r="G818" t="s">
        <v>255</v>
      </c>
      <c r="H818" t="s">
        <v>299</v>
      </c>
      <c r="I818" t="str">
        <f>RIGHT(HvDOutputData[[#This Row],[OPLocCode]],1)</f>
        <v>A</v>
      </c>
      <c r="J818" t="s">
        <v>470</v>
      </c>
    </row>
    <row r="819" spans="1:10" x14ac:dyDescent="0.45">
      <c r="A819" t="s">
        <v>14</v>
      </c>
      <c r="B819" t="s">
        <v>118</v>
      </c>
      <c r="C819" t="s">
        <v>121</v>
      </c>
      <c r="D819" s="1" t="s">
        <v>524</v>
      </c>
      <c r="E819" t="s">
        <v>51</v>
      </c>
      <c r="F819" t="s">
        <v>124</v>
      </c>
      <c r="G819" t="s">
        <v>255</v>
      </c>
      <c r="H819" t="s">
        <v>300</v>
      </c>
      <c r="I819" t="str">
        <f>RIGHT(HvDOutputData[[#This Row],[OPLocCode]],1)</f>
        <v>B</v>
      </c>
      <c r="J819" t="s">
        <v>471</v>
      </c>
    </row>
    <row r="820" spans="1:10" x14ac:dyDescent="0.45">
      <c r="A820" t="s">
        <v>14</v>
      </c>
      <c r="B820" t="s">
        <v>118</v>
      </c>
      <c r="C820" t="s">
        <v>121</v>
      </c>
      <c r="D820" s="1" t="s">
        <v>524</v>
      </c>
      <c r="E820" t="s">
        <v>51</v>
      </c>
      <c r="F820" t="s">
        <v>124</v>
      </c>
      <c r="G820" t="s">
        <v>255</v>
      </c>
      <c r="H820" t="s">
        <v>290</v>
      </c>
      <c r="I820" t="str">
        <f>RIGHT(HvDOutputData[[#This Row],[OPLocCode]],1)</f>
        <v>A</v>
      </c>
      <c r="J820" t="s">
        <v>472</v>
      </c>
    </row>
    <row r="821" spans="1:10" x14ac:dyDescent="0.45">
      <c r="A821" t="s">
        <v>14</v>
      </c>
      <c r="B821" t="s">
        <v>118</v>
      </c>
      <c r="C821" t="s">
        <v>121</v>
      </c>
      <c r="D821" s="1" t="s">
        <v>524</v>
      </c>
      <c r="E821" t="s">
        <v>51</v>
      </c>
      <c r="F821" t="s">
        <v>124</v>
      </c>
      <c r="G821" t="s">
        <v>255</v>
      </c>
      <c r="H821" t="s">
        <v>291</v>
      </c>
      <c r="I821" t="str">
        <f>RIGHT(HvDOutputData[[#This Row],[OPLocCode]],1)</f>
        <v>B</v>
      </c>
      <c r="J821" t="s">
        <v>473</v>
      </c>
    </row>
    <row r="822" spans="1:10" x14ac:dyDescent="0.45">
      <c r="A822" t="s">
        <v>14</v>
      </c>
      <c r="B822" t="s">
        <v>118</v>
      </c>
      <c r="C822" t="s">
        <v>121</v>
      </c>
      <c r="D822" s="1" t="s">
        <v>524</v>
      </c>
      <c r="E822" t="s">
        <v>51</v>
      </c>
      <c r="F822" t="s">
        <v>124</v>
      </c>
      <c r="G822" t="s">
        <v>255</v>
      </c>
      <c r="H822" t="s">
        <v>293</v>
      </c>
      <c r="I822" t="str">
        <f>RIGHT(HvDOutputData[[#This Row],[OPLocCode]],1)</f>
        <v>A</v>
      </c>
      <c r="J822" t="s">
        <v>474</v>
      </c>
    </row>
    <row r="823" spans="1:10" x14ac:dyDescent="0.45">
      <c r="A823" t="s">
        <v>14</v>
      </c>
      <c r="B823" t="s">
        <v>118</v>
      </c>
      <c r="C823" t="s">
        <v>121</v>
      </c>
      <c r="D823" s="1" t="s">
        <v>524</v>
      </c>
      <c r="E823" t="s">
        <v>51</v>
      </c>
      <c r="F823" t="s">
        <v>124</v>
      </c>
      <c r="G823" t="s">
        <v>255</v>
      </c>
      <c r="H823" t="s">
        <v>294</v>
      </c>
      <c r="I823" t="str">
        <f>RIGHT(HvDOutputData[[#This Row],[OPLocCode]],1)</f>
        <v>B</v>
      </c>
      <c r="J823" t="s">
        <v>475</v>
      </c>
    </row>
    <row r="824" spans="1:10" x14ac:dyDescent="0.45">
      <c r="A824" t="s">
        <v>14</v>
      </c>
      <c r="B824" t="s">
        <v>118</v>
      </c>
      <c r="C824" t="s">
        <v>121</v>
      </c>
      <c r="D824" s="1" t="s">
        <v>524</v>
      </c>
      <c r="E824" t="s">
        <v>51</v>
      </c>
      <c r="F824" t="s">
        <v>124</v>
      </c>
      <c r="G824" t="s">
        <v>255</v>
      </c>
      <c r="H824" t="s">
        <v>296</v>
      </c>
      <c r="I824" t="str">
        <f>RIGHT(HvDOutputData[[#This Row],[OPLocCode]],1)</f>
        <v>A</v>
      </c>
      <c r="J824" t="s">
        <v>476</v>
      </c>
    </row>
    <row r="825" spans="1:10" x14ac:dyDescent="0.45">
      <c r="A825" t="s">
        <v>14</v>
      </c>
      <c r="B825" t="s">
        <v>118</v>
      </c>
      <c r="C825" t="s">
        <v>121</v>
      </c>
      <c r="D825" s="1" t="s">
        <v>524</v>
      </c>
      <c r="E825" t="s">
        <v>51</v>
      </c>
      <c r="F825" t="s">
        <v>124</v>
      </c>
      <c r="G825" t="s">
        <v>255</v>
      </c>
      <c r="H825" t="s">
        <v>297</v>
      </c>
      <c r="I825" t="str">
        <f>RIGHT(HvDOutputData[[#This Row],[OPLocCode]],1)</f>
        <v>B</v>
      </c>
      <c r="J825" t="s">
        <v>477</v>
      </c>
    </row>
    <row r="826" spans="1:10" x14ac:dyDescent="0.45">
      <c r="A826" t="s">
        <v>14</v>
      </c>
      <c r="B826" t="s">
        <v>118</v>
      </c>
      <c r="C826" t="s">
        <v>121</v>
      </c>
      <c r="D826" s="1" t="s">
        <v>524</v>
      </c>
      <c r="E826" t="s">
        <v>51</v>
      </c>
      <c r="F826" t="s">
        <v>124</v>
      </c>
      <c r="G826" t="s">
        <v>255</v>
      </c>
      <c r="H826" t="s">
        <v>311</v>
      </c>
      <c r="I826" t="str">
        <f>RIGHT(HvDOutputData[[#This Row],[OPLocCode]],1)</f>
        <v>A</v>
      </c>
      <c r="J826" t="s">
        <v>478</v>
      </c>
    </row>
    <row r="827" spans="1:10" x14ac:dyDescent="0.45">
      <c r="A827" t="s">
        <v>14</v>
      </c>
      <c r="B827" t="s">
        <v>118</v>
      </c>
      <c r="C827" t="s">
        <v>121</v>
      </c>
      <c r="D827" s="1" t="s">
        <v>524</v>
      </c>
      <c r="E827" t="s">
        <v>51</v>
      </c>
      <c r="F827" t="s">
        <v>124</v>
      </c>
      <c r="G827" t="s">
        <v>255</v>
      </c>
      <c r="H827" t="s">
        <v>312</v>
      </c>
      <c r="I827" t="str">
        <f>RIGHT(HvDOutputData[[#This Row],[OPLocCode]],1)</f>
        <v>B</v>
      </c>
      <c r="J827" t="s">
        <v>479</v>
      </c>
    </row>
    <row r="828" spans="1:10" x14ac:dyDescent="0.45">
      <c r="A828" t="s">
        <v>14</v>
      </c>
      <c r="B828" t="s">
        <v>118</v>
      </c>
      <c r="C828" t="s">
        <v>121</v>
      </c>
      <c r="D828" s="1" t="s">
        <v>524</v>
      </c>
      <c r="E828" t="s">
        <v>51</v>
      </c>
      <c r="F828" t="s">
        <v>124</v>
      </c>
      <c r="G828" t="s">
        <v>255</v>
      </c>
      <c r="H828" t="s">
        <v>302</v>
      </c>
      <c r="I828" t="str">
        <f>RIGHT(HvDOutputData[[#This Row],[OPLocCode]],1)</f>
        <v>A</v>
      </c>
      <c r="J828" t="s">
        <v>480</v>
      </c>
    </row>
    <row r="829" spans="1:10" x14ac:dyDescent="0.45">
      <c r="A829" t="s">
        <v>14</v>
      </c>
      <c r="B829" t="s">
        <v>118</v>
      </c>
      <c r="C829" t="s">
        <v>121</v>
      </c>
      <c r="D829" s="1" t="s">
        <v>524</v>
      </c>
      <c r="E829" t="s">
        <v>51</v>
      </c>
      <c r="F829" t="s">
        <v>124</v>
      </c>
      <c r="G829" t="s">
        <v>255</v>
      </c>
      <c r="H829" t="s">
        <v>303</v>
      </c>
      <c r="I829" t="str">
        <f>RIGHT(HvDOutputData[[#This Row],[OPLocCode]],1)</f>
        <v>B</v>
      </c>
      <c r="J829" t="s">
        <v>481</v>
      </c>
    </row>
    <row r="830" spans="1:10" x14ac:dyDescent="0.45">
      <c r="A830" t="s">
        <v>14</v>
      </c>
      <c r="B830" t="s">
        <v>118</v>
      </c>
      <c r="C830" t="s">
        <v>121</v>
      </c>
      <c r="D830" s="1" t="s">
        <v>524</v>
      </c>
      <c r="E830" t="s">
        <v>51</v>
      </c>
      <c r="F830" t="s">
        <v>124</v>
      </c>
      <c r="G830" t="s">
        <v>255</v>
      </c>
      <c r="H830" t="s">
        <v>305</v>
      </c>
      <c r="I830" t="str">
        <f>RIGHT(HvDOutputData[[#This Row],[OPLocCode]],1)</f>
        <v>A</v>
      </c>
      <c r="J830" t="s">
        <v>482</v>
      </c>
    </row>
    <row r="831" spans="1:10" x14ac:dyDescent="0.45">
      <c r="A831" t="s">
        <v>14</v>
      </c>
      <c r="B831" t="s">
        <v>118</v>
      </c>
      <c r="C831" t="s">
        <v>121</v>
      </c>
      <c r="D831" s="1" t="s">
        <v>524</v>
      </c>
      <c r="E831" t="s">
        <v>51</v>
      </c>
      <c r="F831" t="s">
        <v>124</v>
      </c>
      <c r="G831" t="s">
        <v>255</v>
      </c>
      <c r="H831" t="s">
        <v>306</v>
      </c>
      <c r="I831" t="str">
        <f>RIGHT(HvDOutputData[[#This Row],[OPLocCode]],1)</f>
        <v>B</v>
      </c>
      <c r="J831" t="s">
        <v>483</v>
      </c>
    </row>
    <row r="832" spans="1:10" x14ac:dyDescent="0.45">
      <c r="A832" t="s">
        <v>14</v>
      </c>
      <c r="B832" t="s">
        <v>118</v>
      </c>
      <c r="C832" t="s">
        <v>121</v>
      </c>
      <c r="D832" s="1" t="s">
        <v>524</v>
      </c>
      <c r="E832" t="s">
        <v>51</v>
      </c>
      <c r="F832" t="s">
        <v>124</v>
      </c>
      <c r="G832" t="s">
        <v>255</v>
      </c>
      <c r="H832" t="s">
        <v>308</v>
      </c>
      <c r="I832" t="str">
        <f>RIGHT(HvDOutputData[[#This Row],[OPLocCode]],1)</f>
        <v>A</v>
      </c>
      <c r="J832" t="s">
        <v>484</v>
      </c>
    </row>
    <row r="833" spans="1:10" x14ac:dyDescent="0.45">
      <c r="A833" t="s">
        <v>14</v>
      </c>
      <c r="B833" t="s">
        <v>118</v>
      </c>
      <c r="C833" t="s">
        <v>121</v>
      </c>
      <c r="D833" s="1" t="s">
        <v>524</v>
      </c>
      <c r="E833" t="s">
        <v>51</v>
      </c>
      <c r="F833" t="s">
        <v>124</v>
      </c>
      <c r="G833" t="s">
        <v>255</v>
      </c>
      <c r="H833" t="s">
        <v>309</v>
      </c>
      <c r="I833" t="str">
        <f>RIGHT(HvDOutputData[[#This Row],[OPLocCode]],1)</f>
        <v>B</v>
      </c>
      <c r="J833" t="s">
        <v>485</v>
      </c>
    </row>
    <row r="834" spans="1:10" x14ac:dyDescent="0.45">
      <c r="A834" t="s">
        <v>14</v>
      </c>
      <c r="B834" t="s">
        <v>118</v>
      </c>
      <c r="C834" t="s">
        <v>121</v>
      </c>
      <c r="D834" s="1" t="s">
        <v>524</v>
      </c>
      <c r="E834" t="s">
        <v>51</v>
      </c>
      <c r="F834" t="s">
        <v>124</v>
      </c>
      <c r="G834" t="s">
        <v>255</v>
      </c>
      <c r="H834" t="s">
        <v>323</v>
      </c>
      <c r="I834" t="str">
        <f>RIGHT(HvDOutputData[[#This Row],[OPLocCode]],1)</f>
        <v>A</v>
      </c>
      <c r="J834" t="s">
        <v>486</v>
      </c>
    </row>
    <row r="835" spans="1:10" x14ac:dyDescent="0.45">
      <c r="A835" t="s">
        <v>14</v>
      </c>
      <c r="B835" t="s">
        <v>118</v>
      </c>
      <c r="C835" t="s">
        <v>121</v>
      </c>
      <c r="D835" s="1" t="s">
        <v>524</v>
      </c>
      <c r="E835" t="s">
        <v>51</v>
      </c>
      <c r="F835" t="s">
        <v>124</v>
      </c>
      <c r="G835" t="s">
        <v>255</v>
      </c>
      <c r="H835" t="s">
        <v>324</v>
      </c>
      <c r="I835" t="str">
        <f>RIGHT(HvDOutputData[[#This Row],[OPLocCode]],1)</f>
        <v>B</v>
      </c>
      <c r="J835" t="s">
        <v>487</v>
      </c>
    </row>
    <row r="836" spans="1:10" x14ac:dyDescent="0.45">
      <c r="A836" t="s">
        <v>14</v>
      </c>
      <c r="B836" t="s">
        <v>118</v>
      </c>
      <c r="C836" t="s">
        <v>121</v>
      </c>
      <c r="D836" s="1" t="s">
        <v>524</v>
      </c>
      <c r="E836" t="s">
        <v>51</v>
      </c>
      <c r="F836" t="s">
        <v>124</v>
      </c>
      <c r="G836" t="s">
        <v>255</v>
      </c>
      <c r="H836" t="s">
        <v>314</v>
      </c>
      <c r="I836" t="str">
        <f>RIGHT(HvDOutputData[[#This Row],[OPLocCode]],1)</f>
        <v>A</v>
      </c>
      <c r="J836" t="s">
        <v>488</v>
      </c>
    </row>
    <row r="837" spans="1:10" x14ac:dyDescent="0.45">
      <c r="A837" t="s">
        <v>14</v>
      </c>
      <c r="B837" t="s">
        <v>118</v>
      </c>
      <c r="C837" t="s">
        <v>121</v>
      </c>
      <c r="D837" s="1" t="s">
        <v>524</v>
      </c>
      <c r="E837" t="s">
        <v>51</v>
      </c>
      <c r="F837" t="s">
        <v>124</v>
      </c>
      <c r="G837" t="s">
        <v>255</v>
      </c>
      <c r="H837" t="s">
        <v>315</v>
      </c>
      <c r="I837" t="str">
        <f>RIGHT(HvDOutputData[[#This Row],[OPLocCode]],1)</f>
        <v>B</v>
      </c>
      <c r="J837" t="s">
        <v>489</v>
      </c>
    </row>
    <row r="838" spans="1:10" x14ac:dyDescent="0.45">
      <c r="A838" t="s">
        <v>14</v>
      </c>
      <c r="B838" t="s">
        <v>118</v>
      </c>
      <c r="C838" t="s">
        <v>121</v>
      </c>
      <c r="D838" s="1" t="s">
        <v>524</v>
      </c>
      <c r="E838" t="s">
        <v>51</v>
      </c>
      <c r="F838" t="s">
        <v>124</v>
      </c>
      <c r="G838" t="s">
        <v>255</v>
      </c>
      <c r="H838" t="s">
        <v>317</v>
      </c>
      <c r="I838" t="str">
        <f>RIGHT(HvDOutputData[[#This Row],[OPLocCode]],1)</f>
        <v>A</v>
      </c>
      <c r="J838" t="s">
        <v>490</v>
      </c>
    </row>
    <row r="839" spans="1:10" x14ac:dyDescent="0.45">
      <c r="A839" t="s">
        <v>14</v>
      </c>
      <c r="B839" t="s">
        <v>118</v>
      </c>
      <c r="C839" t="s">
        <v>121</v>
      </c>
      <c r="D839" s="1" t="s">
        <v>524</v>
      </c>
      <c r="E839" t="s">
        <v>51</v>
      </c>
      <c r="F839" t="s">
        <v>124</v>
      </c>
      <c r="G839" t="s">
        <v>255</v>
      </c>
      <c r="H839" t="s">
        <v>318</v>
      </c>
      <c r="I839" t="str">
        <f>RIGHT(HvDOutputData[[#This Row],[OPLocCode]],1)</f>
        <v>B</v>
      </c>
      <c r="J839" t="s">
        <v>491</v>
      </c>
    </row>
    <row r="840" spans="1:10" x14ac:dyDescent="0.45">
      <c r="A840" t="s">
        <v>14</v>
      </c>
      <c r="B840" t="s">
        <v>118</v>
      </c>
      <c r="C840" t="s">
        <v>121</v>
      </c>
      <c r="D840" s="1" t="s">
        <v>524</v>
      </c>
      <c r="E840" t="s">
        <v>51</v>
      </c>
      <c r="F840" t="s">
        <v>124</v>
      </c>
      <c r="G840" t="s">
        <v>255</v>
      </c>
      <c r="H840" t="s">
        <v>320</v>
      </c>
      <c r="I840" t="str">
        <f>RIGHT(HvDOutputData[[#This Row],[OPLocCode]],1)</f>
        <v>A</v>
      </c>
      <c r="J840" t="s">
        <v>492</v>
      </c>
    </row>
    <row r="841" spans="1:10" x14ac:dyDescent="0.45">
      <c r="A841" t="s">
        <v>14</v>
      </c>
      <c r="B841" t="s">
        <v>118</v>
      </c>
      <c r="C841" t="s">
        <v>121</v>
      </c>
      <c r="D841" s="1" t="s">
        <v>524</v>
      </c>
      <c r="E841" t="s">
        <v>51</v>
      </c>
      <c r="F841" t="s">
        <v>124</v>
      </c>
      <c r="G841" t="s">
        <v>255</v>
      </c>
      <c r="H841" t="s">
        <v>321</v>
      </c>
      <c r="I841" t="str">
        <f>RIGHT(HvDOutputData[[#This Row],[OPLocCode]],1)</f>
        <v>B</v>
      </c>
      <c r="J841" t="s">
        <v>493</v>
      </c>
    </row>
    <row r="842" spans="1:10" x14ac:dyDescent="0.45">
      <c r="A842" t="s">
        <v>14</v>
      </c>
      <c r="B842" t="s">
        <v>118</v>
      </c>
      <c r="C842" t="s">
        <v>121</v>
      </c>
      <c r="D842" s="1" t="s">
        <v>524</v>
      </c>
      <c r="E842" t="s">
        <v>51</v>
      </c>
      <c r="F842" t="s">
        <v>124</v>
      </c>
      <c r="G842" t="s">
        <v>255</v>
      </c>
      <c r="H842" t="s">
        <v>335</v>
      </c>
      <c r="I842" t="str">
        <f>RIGHT(HvDOutputData[[#This Row],[OPLocCode]],1)</f>
        <v>A</v>
      </c>
      <c r="J842" t="s">
        <v>494</v>
      </c>
    </row>
    <row r="843" spans="1:10" x14ac:dyDescent="0.45">
      <c r="A843" t="s">
        <v>14</v>
      </c>
      <c r="B843" t="s">
        <v>118</v>
      </c>
      <c r="C843" t="s">
        <v>121</v>
      </c>
      <c r="D843" s="1" t="s">
        <v>524</v>
      </c>
      <c r="E843" t="s">
        <v>51</v>
      </c>
      <c r="F843" t="s">
        <v>124</v>
      </c>
      <c r="G843" t="s">
        <v>255</v>
      </c>
      <c r="H843" t="s">
        <v>336</v>
      </c>
      <c r="I843" t="str">
        <f>RIGHT(HvDOutputData[[#This Row],[OPLocCode]],1)</f>
        <v>B</v>
      </c>
      <c r="J843" t="s">
        <v>495</v>
      </c>
    </row>
    <row r="844" spans="1:10" x14ac:dyDescent="0.45">
      <c r="A844" t="s">
        <v>14</v>
      </c>
      <c r="B844" t="s">
        <v>118</v>
      </c>
      <c r="C844" t="s">
        <v>121</v>
      </c>
      <c r="D844" s="1" t="s">
        <v>524</v>
      </c>
      <c r="E844" t="s">
        <v>51</v>
      </c>
      <c r="F844" t="s">
        <v>124</v>
      </c>
      <c r="G844" t="s">
        <v>255</v>
      </c>
      <c r="H844" t="s">
        <v>326</v>
      </c>
      <c r="I844" t="str">
        <f>RIGHT(HvDOutputData[[#This Row],[OPLocCode]],1)</f>
        <v>A</v>
      </c>
      <c r="J844" t="s">
        <v>496</v>
      </c>
    </row>
    <row r="845" spans="1:10" x14ac:dyDescent="0.45">
      <c r="A845" t="s">
        <v>14</v>
      </c>
      <c r="B845" t="s">
        <v>118</v>
      </c>
      <c r="C845" t="s">
        <v>121</v>
      </c>
      <c r="D845" s="1" t="s">
        <v>524</v>
      </c>
      <c r="E845" t="s">
        <v>51</v>
      </c>
      <c r="F845" t="s">
        <v>124</v>
      </c>
      <c r="G845" t="s">
        <v>255</v>
      </c>
      <c r="H845" t="s">
        <v>327</v>
      </c>
      <c r="I845" t="str">
        <f>RIGHT(HvDOutputData[[#This Row],[OPLocCode]],1)</f>
        <v>B</v>
      </c>
      <c r="J845" t="s">
        <v>497</v>
      </c>
    </row>
    <row r="846" spans="1:10" x14ac:dyDescent="0.45">
      <c r="A846" t="s">
        <v>14</v>
      </c>
      <c r="B846" t="s">
        <v>118</v>
      </c>
      <c r="C846" t="s">
        <v>121</v>
      </c>
      <c r="D846" s="1" t="s">
        <v>524</v>
      </c>
      <c r="E846" t="s">
        <v>51</v>
      </c>
      <c r="F846" t="s">
        <v>124</v>
      </c>
      <c r="G846" t="s">
        <v>255</v>
      </c>
      <c r="H846" t="s">
        <v>329</v>
      </c>
      <c r="I846" t="str">
        <f>RIGHT(HvDOutputData[[#This Row],[OPLocCode]],1)</f>
        <v>A</v>
      </c>
      <c r="J846" t="s">
        <v>498</v>
      </c>
    </row>
    <row r="847" spans="1:10" x14ac:dyDescent="0.45">
      <c r="A847" t="s">
        <v>14</v>
      </c>
      <c r="B847" t="s">
        <v>118</v>
      </c>
      <c r="C847" t="s">
        <v>121</v>
      </c>
      <c r="D847" s="1" t="s">
        <v>524</v>
      </c>
      <c r="E847" t="s">
        <v>51</v>
      </c>
      <c r="F847" t="s">
        <v>124</v>
      </c>
      <c r="G847" t="s">
        <v>255</v>
      </c>
      <c r="H847" t="s">
        <v>330</v>
      </c>
      <c r="I847" t="str">
        <f>RIGHT(HvDOutputData[[#This Row],[OPLocCode]],1)</f>
        <v>B</v>
      </c>
      <c r="J847" t="s">
        <v>499</v>
      </c>
    </row>
    <row r="848" spans="1:10" x14ac:dyDescent="0.45">
      <c r="A848" t="s">
        <v>14</v>
      </c>
      <c r="B848" t="s">
        <v>118</v>
      </c>
      <c r="C848" t="s">
        <v>121</v>
      </c>
      <c r="D848" s="1" t="s">
        <v>524</v>
      </c>
      <c r="E848" t="s">
        <v>51</v>
      </c>
      <c r="F848" t="s">
        <v>124</v>
      </c>
      <c r="G848" t="s">
        <v>255</v>
      </c>
      <c r="H848" t="s">
        <v>332</v>
      </c>
      <c r="I848" t="str">
        <f>RIGHT(HvDOutputData[[#This Row],[OPLocCode]],1)</f>
        <v>A</v>
      </c>
      <c r="J848" t="s">
        <v>500</v>
      </c>
    </row>
    <row r="849" spans="1:10" x14ac:dyDescent="0.45">
      <c r="A849" t="s">
        <v>14</v>
      </c>
      <c r="B849" t="s">
        <v>118</v>
      </c>
      <c r="C849" t="s">
        <v>121</v>
      </c>
      <c r="D849" s="1" t="s">
        <v>524</v>
      </c>
      <c r="E849" t="s">
        <v>51</v>
      </c>
      <c r="F849" t="s">
        <v>124</v>
      </c>
      <c r="G849" t="s">
        <v>255</v>
      </c>
      <c r="H849" t="s">
        <v>333</v>
      </c>
      <c r="I849" t="str">
        <f>RIGHT(HvDOutputData[[#This Row],[OPLocCode]],1)</f>
        <v>B</v>
      </c>
      <c r="J849" t="s">
        <v>501</v>
      </c>
    </row>
    <row r="850" spans="1:10" x14ac:dyDescent="0.45">
      <c r="A850" t="s">
        <v>14</v>
      </c>
      <c r="B850" t="s">
        <v>118</v>
      </c>
      <c r="C850" t="s">
        <v>121</v>
      </c>
      <c r="D850" s="1" t="s">
        <v>524</v>
      </c>
      <c r="E850" t="s">
        <v>51</v>
      </c>
      <c r="F850" t="s">
        <v>124</v>
      </c>
      <c r="G850" t="s">
        <v>255</v>
      </c>
      <c r="H850" t="s">
        <v>347</v>
      </c>
      <c r="I850" t="str">
        <f>RIGHT(HvDOutputData[[#This Row],[OPLocCode]],1)</f>
        <v>A</v>
      </c>
      <c r="J850" t="s">
        <v>502</v>
      </c>
    </row>
    <row r="851" spans="1:10" x14ac:dyDescent="0.45">
      <c r="A851" t="s">
        <v>14</v>
      </c>
      <c r="B851" t="s">
        <v>118</v>
      </c>
      <c r="C851" t="s">
        <v>121</v>
      </c>
      <c r="D851" s="1" t="s">
        <v>524</v>
      </c>
      <c r="E851" t="s">
        <v>51</v>
      </c>
      <c r="F851" t="s">
        <v>124</v>
      </c>
      <c r="G851" t="s">
        <v>255</v>
      </c>
      <c r="H851" t="s">
        <v>348</v>
      </c>
      <c r="I851" t="str">
        <f>RIGHT(HvDOutputData[[#This Row],[OPLocCode]],1)</f>
        <v>B</v>
      </c>
      <c r="J851" t="s">
        <v>503</v>
      </c>
    </row>
    <row r="852" spans="1:10" x14ac:dyDescent="0.45">
      <c r="A852" t="s">
        <v>14</v>
      </c>
      <c r="B852" t="s">
        <v>118</v>
      </c>
      <c r="C852" t="s">
        <v>121</v>
      </c>
      <c r="D852" s="1" t="s">
        <v>524</v>
      </c>
      <c r="E852" t="s">
        <v>51</v>
      </c>
      <c r="F852" t="s">
        <v>124</v>
      </c>
      <c r="G852" t="s">
        <v>255</v>
      </c>
      <c r="H852" t="s">
        <v>338</v>
      </c>
      <c r="I852" t="str">
        <f>RIGHT(HvDOutputData[[#This Row],[OPLocCode]],1)</f>
        <v>A</v>
      </c>
      <c r="J852" t="s">
        <v>504</v>
      </c>
    </row>
    <row r="853" spans="1:10" x14ac:dyDescent="0.45">
      <c r="A853" t="s">
        <v>14</v>
      </c>
      <c r="B853" t="s">
        <v>118</v>
      </c>
      <c r="C853" t="s">
        <v>121</v>
      </c>
      <c r="D853" s="1" t="s">
        <v>524</v>
      </c>
      <c r="E853" t="s">
        <v>51</v>
      </c>
      <c r="F853" t="s">
        <v>124</v>
      </c>
      <c r="G853" t="s">
        <v>255</v>
      </c>
      <c r="H853" t="s">
        <v>339</v>
      </c>
      <c r="I853" t="str">
        <f>RIGHT(HvDOutputData[[#This Row],[OPLocCode]],1)</f>
        <v>B</v>
      </c>
      <c r="J853" t="s">
        <v>505</v>
      </c>
    </row>
    <row r="854" spans="1:10" x14ac:dyDescent="0.45">
      <c r="A854" t="s">
        <v>14</v>
      </c>
      <c r="B854" t="s">
        <v>118</v>
      </c>
      <c r="C854" t="s">
        <v>121</v>
      </c>
      <c r="D854" s="1" t="s">
        <v>524</v>
      </c>
      <c r="E854" t="s">
        <v>51</v>
      </c>
      <c r="F854" t="s">
        <v>124</v>
      </c>
      <c r="G854" t="s">
        <v>255</v>
      </c>
      <c r="H854" t="s">
        <v>341</v>
      </c>
      <c r="I854" t="str">
        <f>RIGHT(HvDOutputData[[#This Row],[OPLocCode]],1)</f>
        <v>A</v>
      </c>
      <c r="J854" t="s">
        <v>506</v>
      </c>
    </row>
    <row r="855" spans="1:10" x14ac:dyDescent="0.45">
      <c r="A855" t="s">
        <v>14</v>
      </c>
      <c r="B855" t="s">
        <v>118</v>
      </c>
      <c r="C855" t="s">
        <v>121</v>
      </c>
      <c r="D855" s="1" t="s">
        <v>524</v>
      </c>
      <c r="E855" t="s">
        <v>51</v>
      </c>
      <c r="F855" t="s">
        <v>124</v>
      </c>
      <c r="G855" t="s">
        <v>255</v>
      </c>
      <c r="H855" t="s">
        <v>342</v>
      </c>
      <c r="I855" t="str">
        <f>RIGHT(HvDOutputData[[#This Row],[OPLocCode]],1)</f>
        <v>B</v>
      </c>
      <c r="J855" t="s">
        <v>507</v>
      </c>
    </row>
    <row r="856" spans="1:10" x14ac:dyDescent="0.45">
      <c r="A856" t="s">
        <v>14</v>
      </c>
      <c r="B856" t="s">
        <v>118</v>
      </c>
      <c r="C856" t="s">
        <v>121</v>
      </c>
      <c r="D856" s="1" t="s">
        <v>524</v>
      </c>
      <c r="E856" t="s">
        <v>51</v>
      </c>
      <c r="F856" t="s">
        <v>124</v>
      </c>
      <c r="G856" t="s">
        <v>255</v>
      </c>
      <c r="H856" t="s">
        <v>344</v>
      </c>
      <c r="I856" t="str">
        <f>RIGHT(HvDOutputData[[#This Row],[OPLocCode]],1)</f>
        <v>A</v>
      </c>
      <c r="J856" t="s">
        <v>508</v>
      </c>
    </row>
    <row r="857" spans="1:10" x14ac:dyDescent="0.45">
      <c r="A857" t="s">
        <v>14</v>
      </c>
      <c r="B857" t="s">
        <v>118</v>
      </c>
      <c r="C857" t="s">
        <v>121</v>
      </c>
      <c r="D857" s="1" t="s">
        <v>524</v>
      </c>
      <c r="E857" t="s">
        <v>51</v>
      </c>
      <c r="F857" t="s">
        <v>124</v>
      </c>
      <c r="G857" t="s">
        <v>255</v>
      </c>
      <c r="H857" t="s">
        <v>345</v>
      </c>
      <c r="I857" t="str">
        <f>RIGHT(HvDOutputData[[#This Row],[OPLocCode]],1)</f>
        <v>B</v>
      </c>
      <c r="J857" t="s">
        <v>509</v>
      </c>
    </row>
    <row r="858" spans="1:10" x14ac:dyDescent="0.45">
      <c r="A858" t="s">
        <v>14</v>
      </c>
      <c r="B858" t="s">
        <v>118</v>
      </c>
      <c r="C858" t="s">
        <v>121</v>
      </c>
      <c r="D858" s="1" t="s">
        <v>524</v>
      </c>
      <c r="E858" t="s">
        <v>51</v>
      </c>
      <c r="F858" t="s">
        <v>124</v>
      </c>
      <c r="G858" t="s">
        <v>255</v>
      </c>
      <c r="H858" t="s">
        <v>359</v>
      </c>
      <c r="I858" t="str">
        <f>RIGHT(HvDOutputData[[#This Row],[OPLocCode]],1)</f>
        <v>A</v>
      </c>
      <c r="J858" t="s">
        <v>510</v>
      </c>
    </row>
    <row r="859" spans="1:10" x14ac:dyDescent="0.45">
      <c r="A859" t="s">
        <v>14</v>
      </c>
      <c r="B859" t="s">
        <v>118</v>
      </c>
      <c r="C859" t="s">
        <v>121</v>
      </c>
      <c r="D859" s="1" t="s">
        <v>524</v>
      </c>
      <c r="E859" t="s">
        <v>51</v>
      </c>
      <c r="F859" t="s">
        <v>124</v>
      </c>
      <c r="G859" t="s">
        <v>255</v>
      </c>
      <c r="H859" t="s">
        <v>360</v>
      </c>
      <c r="I859" t="str">
        <f>RIGHT(HvDOutputData[[#This Row],[OPLocCode]],1)</f>
        <v>B</v>
      </c>
      <c r="J859" t="s">
        <v>511</v>
      </c>
    </row>
    <row r="860" spans="1:10" x14ac:dyDescent="0.45">
      <c r="A860" t="s">
        <v>14</v>
      </c>
      <c r="B860" t="s">
        <v>118</v>
      </c>
      <c r="C860" t="s">
        <v>121</v>
      </c>
      <c r="D860" s="1" t="s">
        <v>524</v>
      </c>
      <c r="E860" t="s">
        <v>51</v>
      </c>
      <c r="F860" t="s">
        <v>124</v>
      </c>
      <c r="G860" t="s">
        <v>255</v>
      </c>
      <c r="H860" t="s">
        <v>350</v>
      </c>
      <c r="I860" t="str">
        <f>RIGHT(HvDOutputData[[#This Row],[OPLocCode]],1)</f>
        <v>A</v>
      </c>
      <c r="J860" t="s">
        <v>512</v>
      </c>
    </row>
    <row r="861" spans="1:10" x14ac:dyDescent="0.45">
      <c r="A861" t="s">
        <v>14</v>
      </c>
      <c r="B861" t="s">
        <v>118</v>
      </c>
      <c r="C861" t="s">
        <v>121</v>
      </c>
      <c r="D861" s="1" t="s">
        <v>524</v>
      </c>
      <c r="E861" t="s">
        <v>51</v>
      </c>
      <c r="F861" t="s">
        <v>124</v>
      </c>
      <c r="G861" t="s">
        <v>255</v>
      </c>
      <c r="H861" t="s">
        <v>351</v>
      </c>
      <c r="I861" t="str">
        <f>RIGHT(HvDOutputData[[#This Row],[OPLocCode]],1)</f>
        <v>B</v>
      </c>
      <c r="J861" t="s">
        <v>513</v>
      </c>
    </row>
    <row r="862" spans="1:10" x14ac:dyDescent="0.45">
      <c r="A862" t="s">
        <v>14</v>
      </c>
      <c r="B862" t="s">
        <v>118</v>
      </c>
      <c r="C862" t="s">
        <v>121</v>
      </c>
      <c r="D862" s="1" t="s">
        <v>524</v>
      </c>
      <c r="E862" t="s">
        <v>51</v>
      </c>
      <c r="F862" t="s">
        <v>124</v>
      </c>
      <c r="G862" t="s">
        <v>255</v>
      </c>
      <c r="H862" t="s">
        <v>353</v>
      </c>
      <c r="I862" t="str">
        <f>RIGHT(HvDOutputData[[#This Row],[OPLocCode]],1)</f>
        <v>A</v>
      </c>
      <c r="J862" t="s">
        <v>514</v>
      </c>
    </row>
    <row r="863" spans="1:10" x14ac:dyDescent="0.45">
      <c r="A863" t="s">
        <v>14</v>
      </c>
      <c r="B863" t="s">
        <v>118</v>
      </c>
      <c r="C863" t="s">
        <v>121</v>
      </c>
      <c r="D863" s="1" t="s">
        <v>524</v>
      </c>
      <c r="E863" t="s">
        <v>51</v>
      </c>
      <c r="F863" t="s">
        <v>124</v>
      </c>
      <c r="G863" t="s">
        <v>255</v>
      </c>
      <c r="H863" t="s">
        <v>354</v>
      </c>
      <c r="I863" t="str">
        <f>RIGHT(HvDOutputData[[#This Row],[OPLocCode]],1)</f>
        <v>B</v>
      </c>
      <c r="J863" t="s">
        <v>515</v>
      </c>
    </row>
    <row r="864" spans="1:10" x14ac:dyDescent="0.45">
      <c r="A864" t="s">
        <v>14</v>
      </c>
      <c r="B864" t="s">
        <v>118</v>
      </c>
      <c r="C864" t="s">
        <v>121</v>
      </c>
      <c r="D864" s="1" t="s">
        <v>524</v>
      </c>
      <c r="E864" t="s">
        <v>51</v>
      </c>
      <c r="F864" t="s">
        <v>124</v>
      </c>
      <c r="G864" t="s">
        <v>255</v>
      </c>
      <c r="H864" t="s">
        <v>356</v>
      </c>
      <c r="I864" t="str">
        <f>RIGHT(HvDOutputData[[#This Row],[OPLocCode]],1)</f>
        <v>A</v>
      </c>
      <c r="J864" t="s">
        <v>516</v>
      </c>
    </row>
    <row r="865" spans="1:10" x14ac:dyDescent="0.45">
      <c r="A865" t="s">
        <v>14</v>
      </c>
      <c r="B865" t="s">
        <v>118</v>
      </c>
      <c r="C865" t="s">
        <v>121</v>
      </c>
      <c r="D865" s="1" t="s">
        <v>524</v>
      </c>
      <c r="E865" t="s">
        <v>51</v>
      </c>
      <c r="F865" t="s">
        <v>124</v>
      </c>
      <c r="G865" t="s">
        <v>255</v>
      </c>
      <c r="H865" t="s">
        <v>357</v>
      </c>
      <c r="I865" t="str">
        <f>RIGHT(HvDOutputData[[#This Row],[OPLocCode]],1)</f>
        <v>B</v>
      </c>
      <c r="J865" t="s">
        <v>517</v>
      </c>
    </row>
    <row r="866" spans="1:10" x14ac:dyDescent="0.45">
      <c r="A866" t="s">
        <v>14</v>
      </c>
      <c r="B866" t="s">
        <v>116</v>
      </c>
      <c r="C866" t="s">
        <v>119</v>
      </c>
      <c r="D866" s="1" t="s">
        <v>531</v>
      </c>
      <c r="E866" t="s">
        <v>52</v>
      </c>
      <c r="F866" t="s">
        <v>124</v>
      </c>
      <c r="G866" t="s">
        <v>255</v>
      </c>
      <c r="H866" t="s">
        <v>262</v>
      </c>
      <c r="I866" t="str">
        <f>RIGHT(HvDOutputData[[#This Row],[OPLocCode]],1)</f>
        <v>1</v>
      </c>
      <c r="J866" t="s">
        <v>362</v>
      </c>
    </row>
    <row r="867" spans="1:10" x14ac:dyDescent="0.45">
      <c r="A867" t="s">
        <v>14</v>
      </c>
      <c r="B867" t="s">
        <v>116</v>
      </c>
      <c r="C867" t="s">
        <v>119</v>
      </c>
      <c r="D867" s="1" t="s">
        <v>531</v>
      </c>
      <c r="E867" t="s">
        <v>52</v>
      </c>
      <c r="F867" t="s">
        <v>124</v>
      </c>
      <c r="G867" t="s">
        <v>255</v>
      </c>
      <c r="H867" t="s">
        <v>263</v>
      </c>
      <c r="I867" t="str">
        <f>RIGHT(HvDOutputData[[#This Row],[OPLocCode]],1)</f>
        <v>2</v>
      </c>
      <c r="J867" t="s">
        <v>363</v>
      </c>
    </row>
    <row r="868" spans="1:10" x14ac:dyDescent="0.45">
      <c r="A868" t="s">
        <v>14</v>
      </c>
      <c r="B868" t="s">
        <v>116</v>
      </c>
      <c r="C868" t="s">
        <v>119</v>
      </c>
      <c r="D868" s="1" t="s">
        <v>531</v>
      </c>
      <c r="E868" t="s">
        <v>52</v>
      </c>
      <c r="F868" t="s">
        <v>124</v>
      </c>
      <c r="G868" t="s">
        <v>255</v>
      </c>
      <c r="H868" t="s">
        <v>265</v>
      </c>
      <c r="I868" t="str">
        <f>RIGHT(HvDOutputData[[#This Row],[OPLocCode]],1)</f>
        <v>4</v>
      </c>
      <c r="J868" t="s">
        <v>362</v>
      </c>
    </row>
    <row r="869" spans="1:10" x14ac:dyDescent="0.45">
      <c r="A869" t="s">
        <v>14</v>
      </c>
      <c r="B869" t="s">
        <v>116</v>
      </c>
      <c r="C869" t="s">
        <v>119</v>
      </c>
      <c r="D869" s="1" t="s">
        <v>531</v>
      </c>
      <c r="E869" t="s">
        <v>52</v>
      </c>
      <c r="F869" t="s">
        <v>124</v>
      </c>
      <c r="G869" t="s">
        <v>255</v>
      </c>
      <c r="H869" t="s">
        <v>266</v>
      </c>
      <c r="I869" t="str">
        <f>RIGHT(HvDOutputData[[#This Row],[OPLocCode]],1)</f>
        <v>5</v>
      </c>
      <c r="J869" t="s">
        <v>365</v>
      </c>
    </row>
    <row r="870" spans="1:10" x14ac:dyDescent="0.45">
      <c r="A870" t="s">
        <v>14</v>
      </c>
      <c r="B870" t="s">
        <v>116</v>
      </c>
      <c r="C870" t="s">
        <v>119</v>
      </c>
      <c r="D870" s="1" t="s">
        <v>531</v>
      </c>
      <c r="E870" t="s">
        <v>52</v>
      </c>
      <c r="F870" t="s">
        <v>124</v>
      </c>
      <c r="G870" t="s">
        <v>255</v>
      </c>
      <c r="H870" t="s">
        <v>256</v>
      </c>
      <c r="I870" t="str">
        <f>RIGHT(HvDOutputData[[#This Row],[OPLocCode]],1)</f>
        <v>1</v>
      </c>
      <c r="J870" t="s">
        <v>367</v>
      </c>
    </row>
    <row r="871" spans="1:10" x14ac:dyDescent="0.45">
      <c r="A871" t="s">
        <v>14</v>
      </c>
      <c r="B871" t="s">
        <v>116</v>
      </c>
      <c r="C871" t="s">
        <v>119</v>
      </c>
      <c r="D871" s="1" t="s">
        <v>531</v>
      </c>
      <c r="E871" t="s">
        <v>52</v>
      </c>
      <c r="F871" t="s">
        <v>124</v>
      </c>
      <c r="G871" t="s">
        <v>255</v>
      </c>
      <c r="H871" t="s">
        <v>257</v>
      </c>
      <c r="I871" t="str">
        <f>RIGHT(HvDOutputData[[#This Row],[OPLocCode]],1)</f>
        <v>2</v>
      </c>
      <c r="J871" t="s">
        <v>368</v>
      </c>
    </row>
    <row r="872" spans="1:10" x14ac:dyDescent="0.45">
      <c r="A872" t="s">
        <v>14</v>
      </c>
      <c r="B872" t="s">
        <v>116</v>
      </c>
      <c r="C872" t="s">
        <v>119</v>
      </c>
      <c r="D872" s="1" t="s">
        <v>531</v>
      </c>
      <c r="E872" t="s">
        <v>52</v>
      </c>
      <c r="F872" t="s">
        <v>124</v>
      </c>
      <c r="G872" t="s">
        <v>255</v>
      </c>
      <c r="H872" t="s">
        <v>259</v>
      </c>
      <c r="I872" t="str">
        <f>RIGHT(HvDOutputData[[#This Row],[OPLocCode]],1)</f>
        <v>4</v>
      </c>
      <c r="J872" t="s">
        <v>367</v>
      </c>
    </row>
    <row r="873" spans="1:10" x14ac:dyDescent="0.45">
      <c r="A873" t="s">
        <v>14</v>
      </c>
      <c r="B873" t="s">
        <v>116</v>
      </c>
      <c r="C873" t="s">
        <v>119</v>
      </c>
      <c r="D873" s="1" t="s">
        <v>531</v>
      </c>
      <c r="E873" t="s">
        <v>52</v>
      </c>
      <c r="F873" t="s">
        <v>124</v>
      </c>
      <c r="G873" t="s">
        <v>255</v>
      </c>
      <c r="H873" t="s">
        <v>260</v>
      </c>
      <c r="I873" t="str">
        <f>RIGHT(HvDOutputData[[#This Row],[OPLocCode]],1)</f>
        <v>5</v>
      </c>
      <c r="J873" t="s">
        <v>370</v>
      </c>
    </row>
    <row r="874" spans="1:10" x14ac:dyDescent="0.45">
      <c r="A874" t="s">
        <v>14</v>
      </c>
      <c r="B874" t="s">
        <v>116</v>
      </c>
      <c r="C874" t="s">
        <v>119</v>
      </c>
      <c r="D874" s="1" t="s">
        <v>531</v>
      </c>
      <c r="E874" t="s">
        <v>52</v>
      </c>
      <c r="F874" t="s">
        <v>124</v>
      </c>
      <c r="G874" t="s">
        <v>255</v>
      </c>
      <c r="H874" t="s">
        <v>268</v>
      </c>
      <c r="I874" t="str">
        <f>RIGHT(HvDOutputData[[#This Row],[OPLocCode]],1)</f>
        <v>1</v>
      </c>
      <c r="J874" t="s">
        <v>372</v>
      </c>
    </row>
    <row r="875" spans="1:10" x14ac:dyDescent="0.45">
      <c r="A875" t="s">
        <v>14</v>
      </c>
      <c r="B875" t="s">
        <v>116</v>
      </c>
      <c r="C875" t="s">
        <v>119</v>
      </c>
      <c r="D875" s="1" t="s">
        <v>531</v>
      </c>
      <c r="E875" t="s">
        <v>52</v>
      </c>
      <c r="F875" t="s">
        <v>124</v>
      </c>
      <c r="G875" t="s">
        <v>255</v>
      </c>
      <c r="H875" t="s">
        <v>269</v>
      </c>
      <c r="I875" t="str">
        <f>RIGHT(HvDOutputData[[#This Row],[OPLocCode]],1)</f>
        <v>2</v>
      </c>
      <c r="J875" t="s">
        <v>373</v>
      </c>
    </row>
    <row r="876" spans="1:10" x14ac:dyDescent="0.45">
      <c r="A876" t="s">
        <v>14</v>
      </c>
      <c r="B876" t="s">
        <v>116</v>
      </c>
      <c r="C876" t="s">
        <v>119</v>
      </c>
      <c r="D876" s="1" t="s">
        <v>531</v>
      </c>
      <c r="E876" t="s">
        <v>52</v>
      </c>
      <c r="F876" t="s">
        <v>124</v>
      </c>
      <c r="G876" t="s">
        <v>255</v>
      </c>
      <c r="H876" t="s">
        <v>271</v>
      </c>
      <c r="I876" t="str">
        <f>RIGHT(HvDOutputData[[#This Row],[OPLocCode]],1)</f>
        <v>4</v>
      </c>
      <c r="J876" t="s">
        <v>375</v>
      </c>
    </row>
    <row r="877" spans="1:10" x14ac:dyDescent="0.45">
      <c r="A877" t="s">
        <v>14</v>
      </c>
      <c r="B877" t="s">
        <v>116</v>
      </c>
      <c r="C877" t="s">
        <v>119</v>
      </c>
      <c r="D877" s="1" t="s">
        <v>531</v>
      </c>
      <c r="E877" t="s">
        <v>52</v>
      </c>
      <c r="F877" t="s">
        <v>124</v>
      </c>
      <c r="G877" t="s">
        <v>255</v>
      </c>
      <c r="H877" t="s">
        <v>272</v>
      </c>
      <c r="I877" t="str">
        <f>RIGHT(HvDOutputData[[#This Row],[OPLocCode]],1)</f>
        <v>5</v>
      </c>
      <c r="J877" t="s">
        <v>376</v>
      </c>
    </row>
    <row r="878" spans="1:10" x14ac:dyDescent="0.45">
      <c r="A878" t="s">
        <v>14</v>
      </c>
      <c r="B878" t="s">
        <v>116</v>
      </c>
      <c r="C878" t="s">
        <v>119</v>
      </c>
      <c r="D878" s="1" t="s">
        <v>531</v>
      </c>
      <c r="E878" t="s">
        <v>52</v>
      </c>
      <c r="F878" t="s">
        <v>124</v>
      </c>
      <c r="G878" t="s">
        <v>255</v>
      </c>
      <c r="H878" t="s">
        <v>274</v>
      </c>
      <c r="I878" t="str">
        <f>RIGHT(HvDOutputData[[#This Row],[OPLocCode]],1)</f>
        <v>1</v>
      </c>
      <c r="J878" t="s">
        <v>378</v>
      </c>
    </row>
    <row r="879" spans="1:10" x14ac:dyDescent="0.45">
      <c r="A879" t="s">
        <v>14</v>
      </c>
      <c r="B879" t="s">
        <v>116</v>
      </c>
      <c r="C879" t="s">
        <v>119</v>
      </c>
      <c r="D879" s="1" t="s">
        <v>531</v>
      </c>
      <c r="E879" t="s">
        <v>52</v>
      </c>
      <c r="F879" t="s">
        <v>124</v>
      </c>
      <c r="G879" t="s">
        <v>255</v>
      </c>
      <c r="H879" t="s">
        <v>275</v>
      </c>
      <c r="I879" t="str">
        <f>RIGHT(HvDOutputData[[#This Row],[OPLocCode]],1)</f>
        <v>2</v>
      </c>
      <c r="J879" t="s">
        <v>379</v>
      </c>
    </row>
    <row r="880" spans="1:10" x14ac:dyDescent="0.45">
      <c r="A880" t="s">
        <v>14</v>
      </c>
      <c r="B880" t="s">
        <v>116</v>
      </c>
      <c r="C880" t="s">
        <v>119</v>
      </c>
      <c r="D880" s="1" t="s">
        <v>531</v>
      </c>
      <c r="E880" t="s">
        <v>52</v>
      </c>
      <c r="F880" t="s">
        <v>124</v>
      </c>
      <c r="G880" t="s">
        <v>255</v>
      </c>
      <c r="H880" t="s">
        <v>277</v>
      </c>
      <c r="I880" t="str">
        <f>RIGHT(HvDOutputData[[#This Row],[OPLocCode]],1)</f>
        <v>4</v>
      </c>
      <c r="J880" t="s">
        <v>381</v>
      </c>
    </row>
    <row r="881" spans="1:10" x14ac:dyDescent="0.45">
      <c r="A881" t="s">
        <v>14</v>
      </c>
      <c r="B881" t="s">
        <v>116</v>
      </c>
      <c r="C881" t="s">
        <v>119</v>
      </c>
      <c r="D881" s="1" t="s">
        <v>531</v>
      </c>
      <c r="E881" t="s">
        <v>52</v>
      </c>
      <c r="F881" t="s">
        <v>124</v>
      </c>
      <c r="G881" t="s">
        <v>255</v>
      </c>
      <c r="H881" t="s">
        <v>278</v>
      </c>
      <c r="I881" t="str">
        <f>RIGHT(HvDOutputData[[#This Row],[OPLocCode]],1)</f>
        <v>5</v>
      </c>
      <c r="J881" t="s">
        <v>382</v>
      </c>
    </row>
    <row r="882" spans="1:10" x14ac:dyDescent="0.45">
      <c r="A882" t="s">
        <v>14</v>
      </c>
      <c r="B882" t="s">
        <v>116</v>
      </c>
      <c r="C882" t="s">
        <v>119</v>
      </c>
      <c r="D882" s="1" t="s">
        <v>531</v>
      </c>
      <c r="E882" t="s">
        <v>52</v>
      </c>
      <c r="F882" t="s">
        <v>124</v>
      </c>
      <c r="G882" t="s">
        <v>255</v>
      </c>
      <c r="H882" t="s">
        <v>280</v>
      </c>
      <c r="I882" t="str">
        <f>RIGHT(HvDOutputData[[#This Row],[OPLocCode]],1)</f>
        <v>1</v>
      </c>
      <c r="J882" t="s">
        <v>384</v>
      </c>
    </row>
    <row r="883" spans="1:10" x14ac:dyDescent="0.45">
      <c r="A883" t="s">
        <v>14</v>
      </c>
      <c r="B883" t="s">
        <v>116</v>
      </c>
      <c r="C883" t="s">
        <v>119</v>
      </c>
      <c r="D883" s="1" t="s">
        <v>531</v>
      </c>
      <c r="E883" t="s">
        <v>52</v>
      </c>
      <c r="F883" t="s">
        <v>124</v>
      </c>
      <c r="G883" t="s">
        <v>255</v>
      </c>
      <c r="H883" t="s">
        <v>281</v>
      </c>
      <c r="I883" t="str">
        <f>RIGHT(HvDOutputData[[#This Row],[OPLocCode]],1)</f>
        <v>2</v>
      </c>
      <c r="J883" t="s">
        <v>385</v>
      </c>
    </row>
    <row r="884" spans="1:10" x14ac:dyDescent="0.45">
      <c r="A884" t="s">
        <v>14</v>
      </c>
      <c r="B884" t="s">
        <v>116</v>
      </c>
      <c r="C884" t="s">
        <v>119</v>
      </c>
      <c r="D884" s="1" t="s">
        <v>531</v>
      </c>
      <c r="E884" t="s">
        <v>52</v>
      </c>
      <c r="F884" t="s">
        <v>124</v>
      </c>
      <c r="G884" t="s">
        <v>255</v>
      </c>
      <c r="H884" t="s">
        <v>283</v>
      </c>
      <c r="I884" t="str">
        <f>RIGHT(HvDOutputData[[#This Row],[OPLocCode]],1)</f>
        <v>4</v>
      </c>
      <c r="J884" t="s">
        <v>387</v>
      </c>
    </row>
    <row r="885" spans="1:10" x14ac:dyDescent="0.45">
      <c r="A885" t="s">
        <v>14</v>
      </c>
      <c r="B885" t="s">
        <v>116</v>
      </c>
      <c r="C885" t="s">
        <v>119</v>
      </c>
      <c r="D885" s="1" t="s">
        <v>531</v>
      </c>
      <c r="E885" t="s">
        <v>52</v>
      </c>
      <c r="F885" t="s">
        <v>124</v>
      </c>
      <c r="G885" t="s">
        <v>255</v>
      </c>
      <c r="H885" t="s">
        <v>284</v>
      </c>
      <c r="I885" t="str">
        <f>RIGHT(HvDOutputData[[#This Row],[OPLocCode]],1)</f>
        <v>5</v>
      </c>
      <c r="J885" t="s">
        <v>388</v>
      </c>
    </row>
    <row r="886" spans="1:10" x14ac:dyDescent="0.45">
      <c r="A886" t="s">
        <v>14</v>
      </c>
      <c r="B886" t="s">
        <v>116</v>
      </c>
      <c r="C886" t="s">
        <v>119</v>
      </c>
      <c r="D886" s="1" t="s">
        <v>531</v>
      </c>
      <c r="E886" t="s">
        <v>52</v>
      </c>
      <c r="F886" t="s">
        <v>124</v>
      </c>
      <c r="G886" t="s">
        <v>255</v>
      </c>
      <c r="H886" t="s">
        <v>29</v>
      </c>
      <c r="I886" t="str">
        <f>RIGHT(HvDOutputData[[#This Row],[OPLocCode]],1)</f>
        <v>1</v>
      </c>
      <c r="J886" t="s">
        <v>390</v>
      </c>
    </row>
    <row r="887" spans="1:10" x14ac:dyDescent="0.45">
      <c r="A887" t="s">
        <v>14</v>
      </c>
      <c r="B887" t="s">
        <v>116</v>
      </c>
      <c r="C887" t="s">
        <v>119</v>
      </c>
      <c r="D887" s="1" t="s">
        <v>531</v>
      </c>
      <c r="E887" t="s">
        <v>52</v>
      </c>
      <c r="F887" t="s">
        <v>124</v>
      </c>
      <c r="G887" t="s">
        <v>255</v>
      </c>
      <c r="H887" t="s">
        <v>137</v>
      </c>
      <c r="I887" t="str">
        <f>RIGHT(HvDOutputData[[#This Row],[OPLocCode]],1)</f>
        <v>2</v>
      </c>
      <c r="J887" t="s">
        <v>391</v>
      </c>
    </row>
    <row r="888" spans="1:10" x14ac:dyDescent="0.45">
      <c r="A888" t="s">
        <v>14</v>
      </c>
      <c r="B888" t="s">
        <v>116</v>
      </c>
      <c r="C888" t="s">
        <v>119</v>
      </c>
      <c r="D888" s="1" t="s">
        <v>531</v>
      </c>
      <c r="E888" t="s">
        <v>52</v>
      </c>
      <c r="F888" t="s">
        <v>124</v>
      </c>
      <c r="G888" t="s">
        <v>255</v>
      </c>
      <c r="H888" t="s">
        <v>287</v>
      </c>
      <c r="I888" t="str">
        <f>RIGHT(HvDOutputData[[#This Row],[OPLocCode]],1)</f>
        <v>4</v>
      </c>
      <c r="J888" t="s">
        <v>393</v>
      </c>
    </row>
    <row r="889" spans="1:10" x14ac:dyDescent="0.45">
      <c r="A889" t="s">
        <v>14</v>
      </c>
      <c r="B889" t="s">
        <v>116</v>
      </c>
      <c r="C889" t="s">
        <v>119</v>
      </c>
      <c r="D889" s="1" t="s">
        <v>531</v>
      </c>
      <c r="E889" t="s">
        <v>52</v>
      </c>
      <c r="F889" t="s">
        <v>124</v>
      </c>
      <c r="G889" t="s">
        <v>255</v>
      </c>
      <c r="H889" t="s">
        <v>288</v>
      </c>
      <c r="I889" t="str">
        <f>RIGHT(HvDOutputData[[#This Row],[OPLocCode]],1)</f>
        <v>5</v>
      </c>
      <c r="J889" t="s">
        <v>394</v>
      </c>
    </row>
    <row r="890" spans="1:10" x14ac:dyDescent="0.45">
      <c r="A890" t="s">
        <v>14</v>
      </c>
      <c r="B890" t="s">
        <v>117</v>
      </c>
      <c r="C890" t="s">
        <v>120</v>
      </c>
      <c r="D890" s="1" t="s">
        <v>531</v>
      </c>
      <c r="E890" t="s">
        <v>52</v>
      </c>
      <c r="F890" t="s">
        <v>124</v>
      </c>
      <c r="G890" t="s">
        <v>255</v>
      </c>
      <c r="H890" t="s">
        <v>262</v>
      </c>
      <c r="I890" t="str">
        <f>RIGHT(HvDOutputData[[#This Row],[OPLocCode]],1)</f>
        <v>1</v>
      </c>
      <c r="J890" t="s">
        <v>362</v>
      </c>
    </row>
    <row r="891" spans="1:10" x14ac:dyDescent="0.45">
      <c r="A891" t="s">
        <v>14</v>
      </c>
      <c r="B891" t="s">
        <v>117</v>
      </c>
      <c r="C891" t="s">
        <v>120</v>
      </c>
      <c r="D891" s="1" t="s">
        <v>531</v>
      </c>
      <c r="E891" t="s">
        <v>52</v>
      </c>
      <c r="F891" t="s">
        <v>124</v>
      </c>
      <c r="G891" t="s">
        <v>255</v>
      </c>
      <c r="H891" t="s">
        <v>263</v>
      </c>
      <c r="I891" t="str">
        <f>RIGHT(HvDOutputData[[#This Row],[OPLocCode]],1)</f>
        <v>2</v>
      </c>
      <c r="J891" t="s">
        <v>363</v>
      </c>
    </row>
    <row r="892" spans="1:10" x14ac:dyDescent="0.45">
      <c r="A892" t="s">
        <v>14</v>
      </c>
      <c r="B892" t="s">
        <v>117</v>
      </c>
      <c r="C892" t="s">
        <v>120</v>
      </c>
      <c r="D892" s="1" t="s">
        <v>531</v>
      </c>
      <c r="E892" t="s">
        <v>52</v>
      </c>
      <c r="F892" t="s">
        <v>124</v>
      </c>
      <c r="G892" t="s">
        <v>255</v>
      </c>
      <c r="H892" t="s">
        <v>265</v>
      </c>
      <c r="I892" t="str">
        <f>RIGHT(HvDOutputData[[#This Row],[OPLocCode]],1)</f>
        <v>4</v>
      </c>
      <c r="J892" t="s">
        <v>468</v>
      </c>
    </row>
    <row r="893" spans="1:10" x14ac:dyDescent="0.45">
      <c r="A893" t="s">
        <v>14</v>
      </c>
      <c r="B893" t="s">
        <v>117</v>
      </c>
      <c r="C893" t="s">
        <v>120</v>
      </c>
      <c r="D893" s="1" t="s">
        <v>531</v>
      </c>
      <c r="E893" t="s">
        <v>52</v>
      </c>
      <c r="F893" t="s">
        <v>124</v>
      </c>
      <c r="G893" t="s">
        <v>255</v>
      </c>
      <c r="H893" t="s">
        <v>266</v>
      </c>
      <c r="I893" t="str">
        <f>RIGHT(HvDOutputData[[#This Row],[OPLocCode]],1)</f>
        <v>5</v>
      </c>
      <c r="J893" t="s">
        <v>365</v>
      </c>
    </row>
    <row r="894" spans="1:10" x14ac:dyDescent="0.45">
      <c r="A894" t="s">
        <v>14</v>
      </c>
      <c r="B894" t="s">
        <v>117</v>
      </c>
      <c r="C894" t="s">
        <v>120</v>
      </c>
      <c r="D894" s="1" t="s">
        <v>531</v>
      </c>
      <c r="E894" t="s">
        <v>52</v>
      </c>
      <c r="F894" t="s">
        <v>124</v>
      </c>
      <c r="G894" t="s">
        <v>255</v>
      </c>
      <c r="H894" t="s">
        <v>256</v>
      </c>
      <c r="I894" t="str">
        <f>RIGHT(HvDOutputData[[#This Row],[OPLocCode]],1)</f>
        <v>1</v>
      </c>
      <c r="J894" t="s">
        <v>367</v>
      </c>
    </row>
    <row r="895" spans="1:10" x14ac:dyDescent="0.45">
      <c r="A895" t="s">
        <v>14</v>
      </c>
      <c r="B895" t="s">
        <v>117</v>
      </c>
      <c r="C895" t="s">
        <v>120</v>
      </c>
      <c r="D895" s="1" t="s">
        <v>531</v>
      </c>
      <c r="E895" t="s">
        <v>52</v>
      </c>
      <c r="F895" t="s">
        <v>124</v>
      </c>
      <c r="G895" t="s">
        <v>255</v>
      </c>
      <c r="H895" t="s">
        <v>257</v>
      </c>
      <c r="I895" t="str">
        <f>RIGHT(HvDOutputData[[#This Row],[OPLocCode]],1)</f>
        <v>2</v>
      </c>
      <c r="J895" t="s">
        <v>368</v>
      </c>
    </row>
    <row r="896" spans="1:10" x14ac:dyDescent="0.45">
      <c r="A896" t="s">
        <v>14</v>
      </c>
      <c r="B896" t="s">
        <v>117</v>
      </c>
      <c r="C896" t="s">
        <v>120</v>
      </c>
      <c r="D896" s="1" t="s">
        <v>531</v>
      </c>
      <c r="E896" t="s">
        <v>52</v>
      </c>
      <c r="F896" t="s">
        <v>124</v>
      </c>
      <c r="G896" t="s">
        <v>255</v>
      </c>
      <c r="H896" t="s">
        <v>259</v>
      </c>
      <c r="I896" t="str">
        <f>RIGHT(HvDOutputData[[#This Row],[OPLocCode]],1)</f>
        <v>4</v>
      </c>
      <c r="J896" t="s">
        <v>469</v>
      </c>
    </row>
    <row r="897" spans="1:10" x14ac:dyDescent="0.45">
      <c r="A897" t="s">
        <v>14</v>
      </c>
      <c r="B897" t="s">
        <v>117</v>
      </c>
      <c r="C897" t="s">
        <v>120</v>
      </c>
      <c r="D897" s="1" t="s">
        <v>531</v>
      </c>
      <c r="E897" t="s">
        <v>52</v>
      </c>
      <c r="F897" t="s">
        <v>124</v>
      </c>
      <c r="G897" t="s">
        <v>255</v>
      </c>
      <c r="H897" t="s">
        <v>260</v>
      </c>
      <c r="I897" t="str">
        <f>RIGHT(HvDOutputData[[#This Row],[OPLocCode]],1)</f>
        <v>5</v>
      </c>
      <c r="J897" t="s">
        <v>370</v>
      </c>
    </row>
    <row r="898" spans="1:10" x14ac:dyDescent="0.45">
      <c r="A898" t="s">
        <v>14</v>
      </c>
      <c r="B898" t="s">
        <v>117</v>
      </c>
      <c r="C898" t="s">
        <v>120</v>
      </c>
      <c r="D898" s="1" t="s">
        <v>531</v>
      </c>
      <c r="E898" t="s">
        <v>52</v>
      </c>
      <c r="F898" t="s">
        <v>124</v>
      </c>
      <c r="G898" t="s">
        <v>255</v>
      </c>
      <c r="H898" t="s">
        <v>268</v>
      </c>
      <c r="I898" t="str">
        <f>RIGHT(HvDOutputData[[#This Row],[OPLocCode]],1)</f>
        <v>1</v>
      </c>
      <c r="J898" t="s">
        <v>372</v>
      </c>
    </row>
    <row r="899" spans="1:10" x14ac:dyDescent="0.45">
      <c r="A899" t="s">
        <v>14</v>
      </c>
      <c r="B899" t="s">
        <v>117</v>
      </c>
      <c r="C899" t="s">
        <v>120</v>
      </c>
      <c r="D899" s="1" t="s">
        <v>531</v>
      </c>
      <c r="E899" t="s">
        <v>52</v>
      </c>
      <c r="F899" t="s">
        <v>124</v>
      </c>
      <c r="G899" t="s">
        <v>255</v>
      </c>
      <c r="H899" t="s">
        <v>269</v>
      </c>
      <c r="I899" t="str">
        <f>RIGHT(HvDOutputData[[#This Row],[OPLocCode]],1)</f>
        <v>2</v>
      </c>
      <c r="J899" t="s">
        <v>373</v>
      </c>
    </row>
    <row r="900" spans="1:10" x14ac:dyDescent="0.45">
      <c r="A900" t="s">
        <v>14</v>
      </c>
      <c r="B900" t="s">
        <v>117</v>
      </c>
      <c r="C900" t="s">
        <v>120</v>
      </c>
      <c r="D900" s="1" t="s">
        <v>531</v>
      </c>
      <c r="E900" t="s">
        <v>52</v>
      </c>
      <c r="F900" t="s">
        <v>124</v>
      </c>
      <c r="G900" t="s">
        <v>255</v>
      </c>
      <c r="H900" t="s">
        <v>271</v>
      </c>
      <c r="I900" t="str">
        <f>RIGHT(HvDOutputData[[#This Row],[OPLocCode]],1)</f>
        <v>4</v>
      </c>
      <c r="J900" t="s">
        <v>375</v>
      </c>
    </row>
    <row r="901" spans="1:10" x14ac:dyDescent="0.45">
      <c r="A901" t="s">
        <v>14</v>
      </c>
      <c r="B901" t="s">
        <v>117</v>
      </c>
      <c r="C901" t="s">
        <v>120</v>
      </c>
      <c r="D901" s="1" t="s">
        <v>531</v>
      </c>
      <c r="E901" t="s">
        <v>52</v>
      </c>
      <c r="F901" t="s">
        <v>124</v>
      </c>
      <c r="G901" t="s">
        <v>255</v>
      </c>
      <c r="H901" t="s">
        <v>272</v>
      </c>
      <c r="I901" t="str">
        <f>RIGHT(HvDOutputData[[#This Row],[OPLocCode]],1)</f>
        <v>5</v>
      </c>
      <c r="J901" t="s">
        <v>376</v>
      </c>
    </row>
    <row r="902" spans="1:10" x14ac:dyDescent="0.45">
      <c r="A902" t="s">
        <v>14</v>
      </c>
      <c r="B902" t="s">
        <v>117</v>
      </c>
      <c r="C902" t="s">
        <v>120</v>
      </c>
      <c r="D902" s="1" t="s">
        <v>531</v>
      </c>
      <c r="E902" t="s">
        <v>52</v>
      </c>
      <c r="F902" t="s">
        <v>124</v>
      </c>
      <c r="G902" t="s">
        <v>255</v>
      </c>
      <c r="H902" t="s">
        <v>274</v>
      </c>
      <c r="I902" t="str">
        <f>RIGHT(HvDOutputData[[#This Row],[OPLocCode]],1)</f>
        <v>1</v>
      </c>
      <c r="J902" t="s">
        <v>378</v>
      </c>
    </row>
    <row r="903" spans="1:10" x14ac:dyDescent="0.45">
      <c r="A903" t="s">
        <v>14</v>
      </c>
      <c r="B903" t="s">
        <v>117</v>
      </c>
      <c r="C903" t="s">
        <v>120</v>
      </c>
      <c r="D903" s="1" t="s">
        <v>531</v>
      </c>
      <c r="E903" t="s">
        <v>52</v>
      </c>
      <c r="F903" t="s">
        <v>124</v>
      </c>
      <c r="G903" t="s">
        <v>255</v>
      </c>
      <c r="H903" t="s">
        <v>275</v>
      </c>
      <c r="I903" t="str">
        <f>RIGHT(HvDOutputData[[#This Row],[OPLocCode]],1)</f>
        <v>2</v>
      </c>
      <c r="J903" t="s">
        <v>379</v>
      </c>
    </row>
    <row r="904" spans="1:10" x14ac:dyDescent="0.45">
      <c r="A904" t="s">
        <v>14</v>
      </c>
      <c r="B904" t="s">
        <v>117</v>
      </c>
      <c r="C904" t="s">
        <v>120</v>
      </c>
      <c r="D904" s="1" t="s">
        <v>531</v>
      </c>
      <c r="E904" t="s">
        <v>52</v>
      </c>
      <c r="F904" t="s">
        <v>124</v>
      </c>
      <c r="G904" t="s">
        <v>255</v>
      </c>
      <c r="H904" t="s">
        <v>277</v>
      </c>
      <c r="I904" t="str">
        <f>RIGHT(HvDOutputData[[#This Row],[OPLocCode]],1)</f>
        <v>4</v>
      </c>
      <c r="J904" t="s">
        <v>381</v>
      </c>
    </row>
    <row r="905" spans="1:10" x14ac:dyDescent="0.45">
      <c r="A905" t="s">
        <v>14</v>
      </c>
      <c r="B905" t="s">
        <v>117</v>
      </c>
      <c r="C905" t="s">
        <v>120</v>
      </c>
      <c r="D905" s="1" t="s">
        <v>531</v>
      </c>
      <c r="E905" t="s">
        <v>52</v>
      </c>
      <c r="F905" t="s">
        <v>124</v>
      </c>
      <c r="G905" t="s">
        <v>255</v>
      </c>
      <c r="H905" t="s">
        <v>278</v>
      </c>
      <c r="I905" t="str">
        <f>RIGHT(HvDOutputData[[#This Row],[OPLocCode]],1)</f>
        <v>5</v>
      </c>
      <c r="J905" t="s">
        <v>382</v>
      </c>
    </row>
    <row r="906" spans="1:10" x14ac:dyDescent="0.45">
      <c r="A906" t="s">
        <v>14</v>
      </c>
      <c r="B906" t="s">
        <v>117</v>
      </c>
      <c r="C906" t="s">
        <v>120</v>
      </c>
      <c r="D906" s="1" t="s">
        <v>531</v>
      </c>
      <c r="E906" t="s">
        <v>52</v>
      </c>
      <c r="F906" t="s">
        <v>124</v>
      </c>
      <c r="G906" t="s">
        <v>255</v>
      </c>
      <c r="H906" t="s">
        <v>280</v>
      </c>
      <c r="I906" t="str">
        <f>RIGHT(HvDOutputData[[#This Row],[OPLocCode]],1)</f>
        <v>1</v>
      </c>
      <c r="J906" t="s">
        <v>384</v>
      </c>
    </row>
    <row r="907" spans="1:10" x14ac:dyDescent="0.45">
      <c r="A907" t="s">
        <v>14</v>
      </c>
      <c r="B907" t="s">
        <v>117</v>
      </c>
      <c r="C907" t="s">
        <v>120</v>
      </c>
      <c r="D907" s="1" t="s">
        <v>531</v>
      </c>
      <c r="E907" t="s">
        <v>52</v>
      </c>
      <c r="F907" t="s">
        <v>124</v>
      </c>
      <c r="G907" t="s">
        <v>255</v>
      </c>
      <c r="H907" t="s">
        <v>281</v>
      </c>
      <c r="I907" t="str">
        <f>RIGHT(HvDOutputData[[#This Row],[OPLocCode]],1)</f>
        <v>2</v>
      </c>
      <c r="J907" t="s">
        <v>385</v>
      </c>
    </row>
    <row r="908" spans="1:10" x14ac:dyDescent="0.45">
      <c r="A908" t="s">
        <v>14</v>
      </c>
      <c r="B908" t="s">
        <v>117</v>
      </c>
      <c r="C908" t="s">
        <v>120</v>
      </c>
      <c r="D908" s="1" t="s">
        <v>531</v>
      </c>
      <c r="E908" t="s">
        <v>52</v>
      </c>
      <c r="F908" t="s">
        <v>124</v>
      </c>
      <c r="G908" t="s">
        <v>255</v>
      </c>
      <c r="H908" t="s">
        <v>283</v>
      </c>
      <c r="I908" t="str">
        <f>RIGHT(HvDOutputData[[#This Row],[OPLocCode]],1)</f>
        <v>4</v>
      </c>
      <c r="J908" t="s">
        <v>387</v>
      </c>
    </row>
    <row r="909" spans="1:10" x14ac:dyDescent="0.45">
      <c r="A909" t="s">
        <v>14</v>
      </c>
      <c r="B909" t="s">
        <v>117</v>
      </c>
      <c r="C909" t="s">
        <v>120</v>
      </c>
      <c r="D909" s="1" t="s">
        <v>531</v>
      </c>
      <c r="E909" t="s">
        <v>52</v>
      </c>
      <c r="F909" t="s">
        <v>124</v>
      </c>
      <c r="G909" t="s">
        <v>255</v>
      </c>
      <c r="H909" t="s">
        <v>284</v>
      </c>
      <c r="I909" t="str">
        <f>RIGHT(HvDOutputData[[#This Row],[OPLocCode]],1)</f>
        <v>5</v>
      </c>
      <c r="J909" t="s">
        <v>388</v>
      </c>
    </row>
    <row r="910" spans="1:10" x14ac:dyDescent="0.45">
      <c r="A910" t="s">
        <v>14</v>
      </c>
      <c r="B910" t="s">
        <v>117</v>
      </c>
      <c r="C910" t="s">
        <v>120</v>
      </c>
      <c r="D910" s="1" t="s">
        <v>531</v>
      </c>
      <c r="E910" t="s">
        <v>52</v>
      </c>
      <c r="F910" t="s">
        <v>124</v>
      </c>
      <c r="G910" t="s">
        <v>255</v>
      </c>
      <c r="H910" t="s">
        <v>29</v>
      </c>
      <c r="I910" t="str">
        <f>RIGHT(HvDOutputData[[#This Row],[OPLocCode]],1)</f>
        <v>1</v>
      </c>
      <c r="J910" t="s">
        <v>390</v>
      </c>
    </row>
    <row r="911" spans="1:10" x14ac:dyDescent="0.45">
      <c r="A911" t="s">
        <v>14</v>
      </c>
      <c r="B911" t="s">
        <v>117</v>
      </c>
      <c r="C911" t="s">
        <v>120</v>
      </c>
      <c r="D911" s="1" t="s">
        <v>531</v>
      </c>
      <c r="E911" t="s">
        <v>52</v>
      </c>
      <c r="F911" t="s">
        <v>124</v>
      </c>
      <c r="G911" t="s">
        <v>255</v>
      </c>
      <c r="H911" t="s">
        <v>137</v>
      </c>
      <c r="I911" t="str">
        <f>RIGHT(HvDOutputData[[#This Row],[OPLocCode]],1)</f>
        <v>2</v>
      </c>
      <c r="J911" t="s">
        <v>391</v>
      </c>
    </row>
    <row r="912" spans="1:10" x14ac:dyDescent="0.45">
      <c r="A912" t="s">
        <v>14</v>
      </c>
      <c r="B912" t="s">
        <v>117</v>
      </c>
      <c r="C912" t="s">
        <v>120</v>
      </c>
      <c r="D912" s="1" t="s">
        <v>531</v>
      </c>
      <c r="E912" t="s">
        <v>52</v>
      </c>
      <c r="F912" t="s">
        <v>124</v>
      </c>
      <c r="G912" t="s">
        <v>255</v>
      </c>
      <c r="H912" t="s">
        <v>287</v>
      </c>
      <c r="I912" t="str">
        <f>RIGHT(HvDOutputData[[#This Row],[OPLocCode]],1)</f>
        <v>4</v>
      </c>
      <c r="J912" t="s">
        <v>393</v>
      </c>
    </row>
    <row r="913" spans="1:10" x14ac:dyDescent="0.45">
      <c r="A913" t="s">
        <v>14</v>
      </c>
      <c r="B913" t="s">
        <v>117</v>
      </c>
      <c r="C913" t="s">
        <v>120</v>
      </c>
      <c r="D913" s="1" t="s">
        <v>531</v>
      </c>
      <c r="E913" t="s">
        <v>52</v>
      </c>
      <c r="F913" t="s">
        <v>124</v>
      </c>
      <c r="G913" t="s">
        <v>255</v>
      </c>
      <c r="H913" t="s">
        <v>288</v>
      </c>
      <c r="I913" t="str">
        <f>RIGHT(HvDOutputData[[#This Row],[OPLocCode]],1)</f>
        <v>5</v>
      </c>
      <c r="J913" t="s">
        <v>394</v>
      </c>
    </row>
    <row r="914" spans="1:10" x14ac:dyDescent="0.45">
      <c r="A914" t="s">
        <v>14</v>
      </c>
      <c r="B914" t="s">
        <v>118</v>
      </c>
      <c r="C914" t="s">
        <v>121</v>
      </c>
      <c r="D914" s="1" t="s">
        <v>531</v>
      </c>
      <c r="E914" t="s">
        <v>52</v>
      </c>
      <c r="F914" t="s">
        <v>124</v>
      </c>
      <c r="G914" t="s">
        <v>255</v>
      </c>
      <c r="H914" t="s">
        <v>299</v>
      </c>
      <c r="I914" t="str">
        <f>RIGHT(HvDOutputData[[#This Row],[OPLocCode]],1)</f>
        <v>A</v>
      </c>
      <c r="J914" t="s">
        <v>470</v>
      </c>
    </row>
    <row r="915" spans="1:10" x14ac:dyDescent="0.45">
      <c r="A915" t="s">
        <v>14</v>
      </c>
      <c r="B915" t="s">
        <v>118</v>
      </c>
      <c r="C915" t="s">
        <v>121</v>
      </c>
      <c r="D915" s="1" t="s">
        <v>531</v>
      </c>
      <c r="E915" t="s">
        <v>52</v>
      </c>
      <c r="F915" t="s">
        <v>124</v>
      </c>
      <c r="G915" t="s">
        <v>255</v>
      </c>
      <c r="H915" t="s">
        <v>300</v>
      </c>
      <c r="I915" t="str">
        <f>RIGHT(HvDOutputData[[#This Row],[OPLocCode]],1)</f>
        <v>B</v>
      </c>
      <c r="J915" t="s">
        <v>471</v>
      </c>
    </row>
    <row r="916" spans="1:10" x14ac:dyDescent="0.45">
      <c r="A916" t="s">
        <v>14</v>
      </c>
      <c r="B916" t="s">
        <v>118</v>
      </c>
      <c r="C916" t="s">
        <v>121</v>
      </c>
      <c r="D916" s="1" t="s">
        <v>531</v>
      </c>
      <c r="E916" t="s">
        <v>52</v>
      </c>
      <c r="F916" t="s">
        <v>124</v>
      </c>
      <c r="G916" t="s">
        <v>255</v>
      </c>
      <c r="H916" t="s">
        <v>290</v>
      </c>
      <c r="I916" t="str">
        <f>RIGHT(HvDOutputData[[#This Row],[OPLocCode]],1)</f>
        <v>A</v>
      </c>
      <c r="J916" t="s">
        <v>472</v>
      </c>
    </row>
    <row r="917" spans="1:10" x14ac:dyDescent="0.45">
      <c r="A917" t="s">
        <v>14</v>
      </c>
      <c r="B917" t="s">
        <v>118</v>
      </c>
      <c r="C917" t="s">
        <v>121</v>
      </c>
      <c r="D917" s="1" t="s">
        <v>531</v>
      </c>
      <c r="E917" t="s">
        <v>52</v>
      </c>
      <c r="F917" t="s">
        <v>124</v>
      </c>
      <c r="G917" t="s">
        <v>255</v>
      </c>
      <c r="H917" t="s">
        <v>291</v>
      </c>
      <c r="I917" t="str">
        <f>RIGHT(HvDOutputData[[#This Row],[OPLocCode]],1)</f>
        <v>B</v>
      </c>
      <c r="J917" t="s">
        <v>473</v>
      </c>
    </row>
    <row r="918" spans="1:10" x14ac:dyDescent="0.45">
      <c r="A918" t="s">
        <v>14</v>
      </c>
      <c r="B918" t="s">
        <v>118</v>
      </c>
      <c r="C918" t="s">
        <v>121</v>
      </c>
      <c r="D918" s="1" t="s">
        <v>531</v>
      </c>
      <c r="E918" t="s">
        <v>52</v>
      </c>
      <c r="F918" t="s">
        <v>124</v>
      </c>
      <c r="G918" t="s">
        <v>255</v>
      </c>
      <c r="H918" t="s">
        <v>293</v>
      </c>
      <c r="I918" t="str">
        <f>RIGHT(HvDOutputData[[#This Row],[OPLocCode]],1)</f>
        <v>A</v>
      </c>
      <c r="J918" t="s">
        <v>474</v>
      </c>
    </row>
    <row r="919" spans="1:10" x14ac:dyDescent="0.45">
      <c r="A919" t="s">
        <v>14</v>
      </c>
      <c r="B919" t="s">
        <v>118</v>
      </c>
      <c r="C919" t="s">
        <v>121</v>
      </c>
      <c r="D919" s="1" t="s">
        <v>531</v>
      </c>
      <c r="E919" t="s">
        <v>52</v>
      </c>
      <c r="F919" t="s">
        <v>124</v>
      </c>
      <c r="G919" t="s">
        <v>255</v>
      </c>
      <c r="H919" t="s">
        <v>294</v>
      </c>
      <c r="I919" t="str">
        <f>RIGHT(HvDOutputData[[#This Row],[OPLocCode]],1)</f>
        <v>B</v>
      </c>
      <c r="J919" t="s">
        <v>475</v>
      </c>
    </row>
    <row r="920" spans="1:10" x14ac:dyDescent="0.45">
      <c r="A920" t="s">
        <v>14</v>
      </c>
      <c r="B920" t="s">
        <v>118</v>
      </c>
      <c r="C920" t="s">
        <v>121</v>
      </c>
      <c r="D920" s="1" t="s">
        <v>531</v>
      </c>
      <c r="E920" t="s">
        <v>52</v>
      </c>
      <c r="F920" t="s">
        <v>124</v>
      </c>
      <c r="G920" t="s">
        <v>255</v>
      </c>
      <c r="H920" t="s">
        <v>296</v>
      </c>
      <c r="I920" t="str">
        <f>RIGHT(HvDOutputData[[#This Row],[OPLocCode]],1)</f>
        <v>A</v>
      </c>
      <c r="J920" t="s">
        <v>476</v>
      </c>
    </row>
    <row r="921" spans="1:10" x14ac:dyDescent="0.45">
      <c r="A921" t="s">
        <v>14</v>
      </c>
      <c r="B921" t="s">
        <v>118</v>
      </c>
      <c r="C921" t="s">
        <v>121</v>
      </c>
      <c r="D921" s="1" t="s">
        <v>531</v>
      </c>
      <c r="E921" t="s">
        <v>52</v>
      </c>
      <c r="F921" t="s">
        <v>124</v>
      </c>
      <c r="G921" t="s">
        <v>255</v>
      </c>
      <c r="H921" t="s">
        <v>297</v>
      </c>
      <c r="I921" t="str">
        <f>RIGHT(HvDOutputData[[#This Row],[OPLocCode]],1)</f>
        <v>B</v>
      </c>
      <c r="J921" t="s">
        <v>477</v>
      </c>
    </row>
    <row r="922" spans="1:10" x14ac:dyDescent="0.45">
      <c r="A922" t="s">
        <v>14</v>
      </c>
      <c r="B922" t="s">
        <v>118</v>
      </c>
      <c r="C922" t="s">
        <v>121</v>
      </c>
      <c r="D922" s="1" t="s">
        <v>531</v>
      </c>
      <c r="E922" t="s">
        <v>52</v>
      </c>
      <c r="F922" t="s">
        <v>124</v>
      </c>
      <c r="G922" t="s">
        <v>255</v>
      </c>
      <c r="H922" t="s">
        <v>311</v>
      </c>
      <c r="I922" t="str">
        <f>RIGHT(HvDOutputData[[#This Row],[OPLocCode]],1)</f>
        <v>A</v>
      </c>
      <c r="J922" t="s">
        <v>478</v>
      </c>
    </row>
    <row r="923" spans="1:10" x14ac:dyDescent="0.45">
      <c r="A923" t="s">
        <v>14</v>
      </c>
      <c r="B923" t="s">
        <v>118</v>
      </c>
      <c r="C923" t="s">
        <v>121</v>
      </c>
      <c r="D923" s="1" t="s">
        <v>531</v>
      </c>
      <c r="E923" t="s">
        <v>52</v>
      </c>
      <c r="F923" t="s">
        <v>124</v>
      </c>
      <c r="G923" t="s">
        <v>255</v>
      </c>
      <c r="H923" t="s">
        <v>312</v>
      </c>
      <c r="I923" t="str">
        <f>RIGHT(HvDOutputData[[#This Row],[OPLocCode]],1)</f>
        <v>B</v>
      </c>
      <c r="J923" t="s">
        <v>479</v>
      </c>
    </row>
    <row r="924" spans="1:10" x14ac:dyDescent="0.45">
      <c r="A924" t="s">
        <v>14</v>
      </c>
      <c r="B924" t="s">
        <v>118</v>
      </c>
      <c r="C924" t="s">
        <v>121</v>
      </c>
      <c r="D924" s="1" t="s">
        <v>531</v>
      </c>
      <c r="E924" t="s">
        <v>52</v>
      </c>
      <c r="F924" t="s">
        <v>124</v>
      </c>
      <c r="G924" t="s">
        <v>255</v>
      </c>
      <c r="H924" t="s">
        <v>302</v>
      </c>
      <c r="I924" t="str">
        <f>RIGHT(HvDOutputData[[#This Row],[OPLocCode]],1)</f>
        <v>A</v>
      </c>
      <c r="J924" t="s">
        <v>480</v>
      </c>
    </row>
    <row r="925" spans="1:10" x14ac:dyDescent="0.45">
      <c r="A925" t="s">
        <v>14</v>
      </c>
      <c r="B925" t="s">
        <v>118</v>
      </c>
      <c r="C925" t="s">
        <v>121</v>
      </c>
      <c r="D925" s="1" t="s">
        <v>531</v>
      </c>
      <c r="E925" t="s">
        <v>52</v>
      </c>
      <c r="F925" t="s">
        <v>124</v>
      </c>
      <c r="G925" t="s">
        <v>255</v>
      </c>
      <c r="H925" t="s">
        <v>303</v>
      </c>
      <c r="I925" t="str">
        <f>RIGHT(HvDOutputData[[#This Row],[OPLocCode]],1)</f>
        <v>B</v>
      </c>
      <c r="J925" t="s">
        <v>481</v>
      </c>
    </row>
    <row r="926" spans="1:10" x14ac:dyDescent="0.45">
      <c r="A926" t="s">
        <v>14</v>
      </c>
      <c r="B926" t="s">
        <v>118</v>
      </c>
      <c r="C926" t="s">
        <v>121</v>
      </c>
      <c r="D926" s="1" t="s">
        <v>531</v>
      </c>
      <c r="E926" t="s">
        <v>52</v>
      </c>
      <c r="F926" t="s">
        <v>124</v>
      </c>
      <c r="G926" t="s">
        <v>255</v>
      </c>
      <c r="H926" t="s">
        <v>305</v>
      </c>
      <c r="I926" t="str">
        <f>RIGHT(HvDOutputData[[#This Row],[OPLocCode]],1)</f>
        <v>A</v>
      </c>
      <c r="J926" t="s">
        <v>482</v>
      </c>
    </row>
    <row r="927" spans="1:10" x14ac:dyDescent="0.45">
      <c r="A927" t="s">
        <v>14</v>
      </c>
      <c r="B927" t="s">
        <v>118</v>
      </c>
      <c r="C927" t="s">
        <v>121</v>
      </c>
      <c r="D927" s="1" t="s">
        <v>531</v>
      </c>
      <c r="E927" t="s">
        <v>52</v>
      </c>
      <c r="F927" t="s">
        <v>124</v>
      </c>
      <c r="G927" t="s">
        <v>255</v>
      </c>
      <c r="H927" t="s">
        <v>306</v>
      </c>
      <c r="I927" t="str">
        <f>RIGHT(HvDOutputData[[#This Row],[OPLocCode]],1)</f>
        <v>B</v>
      </c>
      <c r="J927" t="s">
        <v>483</v>
      </c>
    </row>
    <row r="928" spans="1:10" x14ac:dyDescent="0.45">
      <c r="A928" t="s">
        <v>14</v>
      </c>
      <c r="B928" t="s">
        <v>118</v>
      </c>
      <c r="C928" t="s">
        <v>121</v>
      </c>
      <c r="D928" s="1" t="s">
        <v>531</v>
      </c>
      <c r="E928" t="s">
        <v>52</v>
      </c>
      <c r="F928" t="s">
        <v>124</v>
      </c>
      <c r="G928" t="s">
        <v>255</v>
      </c>
      <c r="H928" t="s">
        <v>308</v>
      </c>
      <c r="I928" t="str">
        <f>RIGHT(HvDOutputData[[#This Row],[OPLocCode]],1)</f>
        <v>A</v>
      </c>
      <c r="J928" t="s">
        <v>484</v>
      </c>
    </row>
    <row r="929" spans="1:10" x14ac:dyDescent="0.45">
      <c r="A929" t="s">
        <v>14</v>
      </c>
      <c r="B929" t="s">
        <v>118</v>
      </c>
      <c r="C929" t="s">
        <v>121</v>
      </c>
      <c r="D929" s="1" t="s">
        <v>531</v>
      </c>
      <c r="E929" t="s">
        <v>52</v>
      </c>
      <c r="F929" t="s">
        <v>124</v>
      </c>
      <c r="G929" t="s">
        <v>255</v>
      </c>
      <c r="H929" t="s">
        <v>309</v>
      </c>
      <c r="I929" t="str">
        <f>RIGHT(HvDOutputData[[#This Row],[OPLocCode]],1)</f>
        <v>B</v>
      </c>
      <c r="J929" t="s">
        <v>485</v>
      </c>
    </row>
    <row r="930" spans="1:10" x14ac:dyDescent="0.45">
      <c r="A930" t="s">
        <v>14</v>
      </c>
      <c r="B930" t="s">
        <v>118</v>
      </c>
      <c r="C930" t="s">
        <v>121</v>
      </c>
      <c r="D930" s="1" t="s">
        <v>531</v>
      </c>
      <c r="E930" t="s">
        <v>52</v>
      </c>
      <c r="F930" t="s">
        <v>124</v>
      </c>
      <c r="G930" t="s">
        <v>255</v>
      </c>
      <c r="H930" t="s">
        <v>323</v>
      </c>
      <c r="I930" t="str">
        <f>RIGHT(HvDOutputData[[#This Row],[OPLocCode]],1)</f>
        <v>A</v>
      </c>
      <c r="J930" t="s">
        <v>486</v>
      </c>
    </row>
    <row r="931" spans="1:10" x14ac:dyDescent="0.45">
      <c r="A931" t="s">
        <v>14</v>
      </c>
      <c r="B931" t="s">
        <v>118</v>
      </c>
      <c r="C931" t="s">
        <v>121</v>
      </c>
      <c r="D931" s="1" t="s">
        <v>531</v>
      </c>
      <c r="E931" t="s">
        <v>52</v>
      </c>
      <c r="F931" t="s">
        <v>124</v>
      </c>
      <c r="G931" t="s">
        <v>255</v>
      </c>
      <c r="H931" t="s">
        <v>324</v>
      </c>
      <c r="I931" t="str">
        <f>RIGHT(HvDOutputData[[#This Row],[OPLocCode]],1)</f>
        <v>B</v>
      </c>
      <c r="J931" t="s">
        <v>487</v>
      </c>
    </row>
    <row r="932" spans="1:10" x14ac:dyDescent="0.45">
      <c r="A932" t="s">
        <v>14</v>
      </c>
      <c r="B932" t="s">
        <v>118</v>
      </c>
      <c r="C932" t="s">
        <v>121</v>
      </c>
      <c r="D932" s="1" t="s">
        <v>531</v>
      </c>
      <c r="E932" t="s">
        <v>52</v>
      </c>
      <c r="F932" t="s">
        <v>124</v>
      </c>
      <c r="G932" t="s">
        <v>255</v>
      </c>
      <c r="H932" t="s">
        <v>314</v>
      </c>
      <c r="I932" t="str">
        <f>RIGHT(HvDOutputData[[#This Row],[OPLocCode]],1)</f>
        <v>A</v>
      </c>
      <c r="J932" t="s">
        <v>488</v>
      </c>
    </row>
    <row r="933" spans="1:10" x14ac:dyDescent="0.45">
      <c r="A933" t="s">
        <v>14</v>
      </c>
      <c r="B933" t="s">
        <v>118</v>
      </c>
      <c r="C933" t="s">
        <v>121</v>
      </c>
      <c r="D933" s="1" t="s">
        <v>531</v>
      </c>
      <c r="E933" t="s">
        <v>52</v>
      </c>
      <c r="F933" t="s">
        <v>124</v>
      </c>
      <c r="G933" t="s">
        <v>255</v>
      </c>
      <c r="H933" t="s">
        <v>315</v>
      </c>
      <c r="I933" t="str">
        <f>RIGHT(HvDOutputData[[#This Row],[OPLocCode]],1)</f>
        <v>B</v>
      </c>
      <c r="J933" t="s">
        <v>489</v>
      </c>
    </row>
    <row r="934" spans="1:10" x14ac:dyDescent="0.45">
      <c r="A934" t="s">
        <v>14</v>
      </c>
      <c r="B934" t="s">
        <v>118</v>
      </c>
      <c r="C934" t="s">
        <v>121</v>
      </c>
      <c r="D934" s="1" t="s">
        <v>531</v>
      </c>
      <c r="E934" t="s">
        <v>52</v>
      </c>
      <c r="F934" t="s">
        <v>124</v>
      </c>
      <c r="G934" t="s">
        <v>255</v>
      </c>
      <c r="H934" t="s">
        <v>317</v>
      </c>
      <c r="I934" t="str">
        <f>RIGHT(HvDOutputData[[#This Row],[OPLocCode]],1)</f>
        <v>A</v>
      </c>
      <c r="J934" t="s">
        <v>490</v>
      </c>
    </row>
    <row r="935" spans="1:10" x14ac:dyDescent="0.45">
      <c r="A935" t="s">
        <v>14</v>
      </c>
      <c r="B935" t="s">
        <v>118</v>
      </c>
      <c r="C935" t="s">
        <v>121</v>
      </c>
      <c r="D935" s="1" t="s">
        <v>531</v>
      </c>
      <c r="E935" t="s">
        <v>52</v>
      </c>
      <c r="F935" t="s">
        <v>124</v>
      </c>
      <c r="G935" t="s">
        <v>255</v>
      </c>
      <c r="H935" t="s">
        <v>318</v>
      </c>
      <c r="I935" t="str">
        <f>RIGHT(HvDOutputData[[#This Row],[OPLocCode]],1)</f>
        <v>B</v>
      </c>
      <c r="J935" t="s">
        <v>491</v>
      </c>
    </row>
    <row r="936" spans="1:10" x14ac:dyDescent="0.45">
      <c r="A936" t="s">
        <v>14</v>
      </c>
      <c r="B936" t="s">
        <v>118</v>
      </c>
      <c r="C936" t="s">
        <v>121</v>
      </c>
      <c r="D936" s="1" t="s">
        <v>531</v>
      </c>
      <c r="E936" t="s">
        <v>52</v>
      </c>
      <c r="F936" t="s">
        <v>124</v>
      </c>
      <c r="G936" t="s">
        <v>255</v>
      </c>
      <c r="H936" t="s">
        <v>320</v>
      </c>
      <c r="I936" t="str">
        <f>RIGHT(HvDOutputData[[#This Row],[OPLocCode]],1)</f>
        <v>A</v>
      </c>
      <c r="J936" t="s">
        <v>492</v>
      </c>
    </row>
    <row r="937" spans="1:10" x14ac:dyDescent="0.45">
      <c r="A937" t="s">
        <v>14</v>
      </c>
      <c r="B937" t="s">
        <v>118</v>
      </c>
      <c r="C937" t="s">
        <v>121</v>
      </c>
      <c r="D937" s="1" t="s">
        <v>531</v>
      </c>
      <c r="E937" t="s">
        <v>52</v>
      </c>
      <c r="F937" t="s">
        <v>124</v>
      </c>
      <c r="G937" t="s">
        <v>255</v>
      </c>
      <c r="H937" t="s">
        <v>321</v>
      </c>
      <c r="I937" t="str">
        <f>RIGHT(HvDOutputData[[#This Row],[OPLocCode]],1)</f>
        <v>B</v>
      </c>
      <c r="J937" t="s">
        <v>493</v>
      </c>
    </row>
    <row r="938" spans="1:10" x14ac:dyDescent="0.45">
      <c r="A938" t="s">
        <v>14</v>
      </c>
      <c r="B938" t="s">
        <v>118</v>
      </c>
      <c r="C938" t="s">
        <v>121</v>
      </c>
      <c r="D938" s="1" t="s">
        <v>531</v>
      </c>
      <c r="E938" t="s">
        <v>52</v>
      </c>
      <c r="F938" t="s">
        <v>124</v>
      </c>
      <c r="G938" t="s">
        <v>255</v>
      </c>
      <c r="H938" t="s">
        <v>335</v>
      </c>
      <c r="I938" t="str">
        <f>RIGHT(HvDOutputData[[#This Row],[OPLocCode]],1)</f>
        <v>A</v>
      </c>
      <c r="J938" t="s">
        <v>494</v>
      </c>
    </row>
    <row r="939" spans="1:10" x14ac:dyDescent="0.45">
      <c r="A939" t="s">
        <v>14</v>
      </c>
      <c r="B939" t="s">
        <v>118</v>
      </c>
      <c r="C939" t="s">
        <v>121</v>
      </c>
      <c r="D939" s="1" t="s">
        <v>531</v>
      </c>
      <c r="E939" t="s">
        <v>52</v>
      </c>
      <c r="F939" t="s">
        <v>124</v>
      </c>
      <c r="G939" t="s">
        <v>255</v>
      </c>
      <c r="H939" t="s">
        <v>336</v>
      </c>
      <c r="I939" t="str">
        <f>RIGHT(HvDOutputData[[#This Row],[OPLocCode]],1)</f>
        <v>B</v>
      </c>
      <c r="J939" t="s">
        <v>495</v>
      </c>
    </row>
    <row r="940" spans="1:10" x14ac:dyDescent="0.45">
      <c r="A940" t="s">
        <v>14</v>
      </c>
      <c r="B940" t="s">
        <v>118</v>
      </c>
      <c r="C940" t="s">
        <v>121</v>
      </c>
      <c r="D940" s="1" t="s">
        <v>531</v>
      </c>
      <c r="E940" t="s">
        <v>52</v>
      </c>
      <c r="F940" t="s">
        <v>124</v>
      </c>
      <c r="G940" t="s">
        <v>255</v>
      </c>
      <c r="H940" t="s">
        <v>326</v>
      </c>
      <c r="I940" t="str">
        <f>RIGHT(HvDOutputData[[#This Row],[OPLocCode]],1)</f>
        <v>A</v>
      </c>
      <c r="J940" t="s">
        <v>496</v>
      </c>
    </row>
    <row r="941" spans="1:10" x14ac:dyDescent="0.45">
      <c r="A941" t="s">
        <v>14</v>
      </c>
      <c r="B941" t="s">
        <v>118</v>
      </c>
      <c r="C941" t="s">
        <v>121</v>
      </c>
      <c r="D941" s="1" t="s">
        <v>531</v>
      </c>
      <c r="E941" t="s">
        <v>52</v>
      </c>
      <c r="F941" t="s">
        <v>124</v>
      </c>
      <c r="G941" t="s">
        <v>255</v>
      </c>
      <c r="H941" t="s">
        <v>327</v>
      </c>
      <c r="I941" t="str">
        <f>RIGHT(HvDOutputData[[#This Row],[OPLocCode]],1)</f>
        <v>B</v>
      </c>
      <c r="J941" t="s">
        <v>497</v>
      </c>
    </row>
    <row r="942" spans="1:10" x14ac:dyDescent="0.45">
      <c r="A942" t="s">
        <v>14</v>
      </c>
      <c r="B942" t="s">
        <v>118</v>
      </c>
      <c r="C942" t="s">
        <v>121</v>
      </c>
      <c r="D942" s="1" t="s">
        <v>531</v>
      </c>
      <c r="E942" t="s">
        <v>52</v>
      </c>
      <c r="F942" t="s">
        <v>124</v>
      </c>
      <c r="G942" t="s">
        <v>255</v>
      </c>
      <c r="H942" t="s">
        <v>329</v>
      </c>
      <c r="I942" t="str">
        <f>RIGHT(HvDOutputData[[#This Row],[OPLocCode]],1)</f>
        <v>A</v>
      </c>
      <c r="J942" t="s">
        <v>498</v>
      </c>
    </row>
    <row r="943" spans="1:10" x14ac:dyDescent="0.45">
      <c r="A943" t="s">
        <v>14</v>
      </c>
      <c r="B943" t="s">
        <v>118</v>
      </c>
      <c r="C943" t="s">
        <v>121</v>
      </c>
      <c r="D943" s="1" t="s">
        <v>531</v>
      </c>
      <c r="E943" t="s">
        <v>52</v>
      </c>
      <c r="F943" t="s">
        <v>124</v>
      </c>
      <c r="G943" t="s">
        <v>255</v>
      </c>
      <c r="H943" t="s">
        <v>330</v>
      </c>
      <c r="I943" t="str">
        <f>RIGHT(HvDOutputData[[#This Row],[OPLocCode]],1)</f>
        <v>B</v>
      </c>
      <c r="J943" t="s">
        <v>499</v>
      </c>
    </row>
    <row r="944" spans="1:10" x14ac:dyDescent="0.45">
      <c r="A944" t="s">
        <v>14</v>
      </c>
      <c r="B944" t="s">
        <v>118</v>
      </c>
      <c r="C944" t="s">
        <v>121</v>
      </c>
      <c r="D944" s="1" t="s">
        <v>531</v>
      </c>
      <c r="E944" t="s">
        <v>52</v>
      </c>
      <c r="F944" t="s">
        <v>124</v>
      </c>
      <c r="G944" t="s">
        <v>255</v>
      </c>
      <c r="H944" t="s">
        <v>332</v>
      </c>
      <c r="I944" t="str">
        <f>RIGHT(HvDOutputData[[#This Row],[OPLocCode]],1)</f>
        <v>A</v>
      </c>
      <c r="J944" t="s">
        <v>500</v>
      </c>
    </row>
    <row r="945" spans="1:10" x14ac:dyDescent="0.45">
      <c r="A945" t="s">
        <v>14</v>
      </c>
      <c r="B945" t="s">
        <v>118</v>
      </c>
      <c r="C945" t="s">
        <v>121</v>
      </c>
      <c r="D945" s="1" t="s">
        <v>531</v>
      </c>
      <c r="E945" t="s">
        <v>52</v>
      </c>
      <c r="F945" t="s">
        <v>124</v>
      </c>
      <c r="G945" t="s">
        <v>255</v>
      </c>
      <c r="H945" t="s">
        <v>333</v>
      </c>
      <c r="I945" t="str">
        <f>RIGHT(HvDOutputData[[#This Row],[OPLocCode]],1)</f>
        <v>B</v>
      </c>
      <c r="J945" t="s">
        <v>501</v>
      </c>
    </row>
    <row r="946" spans="1:10" x14ac:dyDescent="0.45">
      <c r="A946" t="s">
        <v>14</v>
      </c>
      <c r="B946" t="s">
        <v>118</v>
      </c>
      <c r="C946" t="s">
        <v>121</v>
      </c>
      <c r="D946" s="1" t="s">
        <v>531</v>
      </c>
      <c r="E946" t="s">
        <v>52</v>
      </c>
      <c r="F946" t="s">
        <v>124</v>
      </c>
      <c r="G946" t="s">
        <v>255</v>
      </c>
      <c r="H946" t="s">
        <v>347</v>
      </c>
      <c r="I946" t="str">
        <f>RIGHT(HvDOutputData[[#This Row],[OPLocCode]],1)</f>
        <v>A</v>
      </c>
      <c r="J946" t="s">
        <v>502</v>
      </c>
    </row>
    <row r="947" spans="1:10" x14ac:dyDescent="0.45">
      <c r="A947" t="s">
        <v>14</v>
      </c>
      <c r="B947" t="s">
        <v>118</v>
      </c>
      <c r="C947" t="s">
        <v>121</v>
      </c>
      <c r="D947" s="1" t="s">
        <v>531</v>
      </c>
      <c r="E947" t="s">
        <v>52</v>
      </c>
      <c r="F947" t="s">
        <v>124</v>
      </c>
      <c r="G947" t="s">
        <v>255</v>
      </c>
      <c r="H947" t="s">
        <v>348</v>
      </c>
      <c r="I947" t="str">
        <f>RIGHT(HvDOutputData[[#This Row],[OPLocCode]],1)</f>
        <v>B</v>
      </c>
      <c r="J947" t="s">
        <v>503</v>
      </c>
    </row>
    <row r="948" spans="1:10" x14ac:dyDescent="0.45">
      <c r="A948" t="s">
        <v>14</v>
      </c>
      <c r="B948" t="s">
        <v>118</v>
      </c>
      <c r="C948" t="s">
        <v>121</v>
      </c>
      <c r="D948" s="1" t="s">
        <v>531</v>
      </c>
      <c r="E948" t="s">
        <v>52</v>
      </c>
      <c r="F948" t="s">
        <v>124</v>
      </c>
      <c r="G948" t="s">
        <v>255</v>
      </c>
      <c r="H948" t="s">
        <v>338</v>
      </c>
      <c r="I948" t="str">
        <f>RIGHT(HvDOutputData[[#This Row],[OPLocCode]],1)</f>
        <v>A</v>
      </c>
      <c r="J948" t="s">
        <v>504</v>
      </c>
    </row>
    <row r="949" spans="1:10" x14ac:dyDescent="0.45">
      <c r="A949" t="s">
        <v>14</v>
      </c>
      <c r="B949" t="s">
        <v>118</v>
      </c>
      <c r="C949" t="s">
        <v>121</v>
      </c>
      <c r="D949" s="1" t="s">
        <v>531</v>
      </c>
      <c r="E949" t="s">
        <v>52</v>
      </c>
      <c r="F949" t="s">
        <v>124</v>
      </c>
      <c r="G949" t="s">
        <v>255</v>
      </c>
      <c r="H949" t="s">
        <v>339</v>
      </c>
      <c r="I949" t="str">
        <f>RIGHT(HvDOutputData[[#This Row],[OPLocCode]],1)</f>
        <v>B</v>
      </c>
      <c r="J949" t="s">
        <v>505</v>
      </c>
    </row>
    <row r="950" spans="1:10" x14ac:dyDescent="0.45">
      <c r="A950" t="s">
        <v>14</v>
      </c>
      <c r="B950" t="s">
        <v>118</v>
      </c>
      <c r="C950" t="s">
        <v>121</v>
      </c>
      <c r="D950" s="1" t="s">
        <v>531</v>
      </c>
      <c r="E950" t="s">
        <v>52</v>
      </c>
      <c r="F950" t="s">
        <v>124</v>
      </c>
      <c r="G950" t="s">
        <v>255</v>
      </c>
      <c r="H950" t="s">
        <v>341</v>
      </c>
      <c r="I950" t="str">
        <f>RIGHT(HvDOutputData[[#This Row],[OPLocCode]],1)</f>
        <v>A</v>
      </c>
      <c r="J950" t="s">
        <v>506</v>
      </c>
    </row>
    <row r="951" spans="1:10" x14ac:dyDescent="0.45">
      <c r="A951" t="s">
        <v>14</v>
      </c>
      <c r="B951" t="s">
        <v>118</v>
      </c>
      <c r="C951" t="s">
        <v>121</v>
      </c>
      <c r="D951" s="1" t="s">
        <v>531</v>
      </c>
      <c r="E951" t="s">
        <v>52</v>
      </c>
      <c r="F951" t="s">
        <v>124</v>
      </c>
      <c r="G951" t="s">
        <v>255</v>
      </c>
      <c r="H951" t="s">
        <v>342</v>
      </c>
      <c r="I951" t="str">
        <f>RIGHT(HvDOutputData[[#This Row],[OPLocCode]],1)</f>
        <v>B</v>
      </c>
      <c r="J951" t="s">
        <v>507</v>
      </c>
    </row>
    <row r="952" spans="1:10" x14ac:dyDescent="0.45">
      <c r="A952" t="s">
        <v>14</v>
      </c>
      <c r="B952" t="s">
        <v>118</v>
      </c>
      <c r="C952" t="s">
        <v>121</v>
      </c>
      <c r="D952" s="1" t="s">
        <v>531</v>
      </c>
      <c r="E952" t="s">
        <v>52</v>
      </c>
      <c r="F952" t="s">
        <v>124</v>
      </c>
      <c r="G952" t="s">
        <v>255</v>
      </c>
      <c r="H952" t="s">
        <v>344</v>
      </c>
      <c r="I952" t="str">
        <f>RIGHT(HvDOutputData[[#This Row],[OPLocCode]],1)</f>
        <v>A</v>
      </c>
      <c r="J952" t="s">
        <v>508</v>
      </c>
    </row>
    <row r="953" spans="1:10" x14ac:dyDescent="0.45">
      <c r="A953" t="s">
        <v>14</v>
      </c>
      <c r="B953" t="s">
        <v>118</v>
      </c>
      <c r="C953" t="s">
        <v>121</v>
      </c>
      <c r="D953" s="1" t="s">
        <v>531</v>
      </c>
      <c r="E953" t="s">
        <v>52</v>
      </c>
      <c r="F953" t="s">
        <v>124</v>
      </c>
      <c r="G953" t="s">
        <v>255</v>
      </c>
      <c r="H953" t="s">
        <v>345</v>
      </c>
      <c r="I953" t="str">
        <f>RIGHT(HvDOutputData[[#This Row],[OPLocCode]],1)</f>
        <v>B</v>
      </c>
      <c r="J953" t="s">
        <v>509</v>
      </c>
    </row>
    <row r="954" spans="1:10" x14ac:dyDescent="0.45">
      <c r="A954" t="s">
        <v>14</v>
      </c>
      <c r="B954" t="s">
        <v>118</v>
      </c>
      <c r="C954" t="s">
        <v>121</v>
      </c>
      <c r="D954" s="1" t="s">
        <v>531</v>
      </c>
      <c r="E954" t="s">
        <v>52</v>
      </c>
      <c r="F954" t="s">
        <v>124</v>
      </c>
      <c r="G954" t="s">
        <v>255</v>
      </c>
      <c r="H954" t="s">
        <v>359</v>
      </c>
      <c r="I954" t="str">
        <f>RIGHT(HvDOutputData[[#This Row],[OPLocCode]],1)</f>
        <v>A</v>
      </c>
      <c r="J954" t="s">
        <v>510</v>
      </c>
    </row>
    <row r="955" spans="1:10" x14ac:dyDescent="0.45">
      <c r="A955" t="s">
        <v>14</v>
      </c>
      <c r="B955" t="s">
        <v>118</v>
      </c>
      <c r="C955" t="s">
        <v>121</v>
      </c>
      <c r="D955" s="1" t="s">
        <v>531</v>
      </c>
      <c r="E955" t="s">
        <v>52</v>
      </c>
      <c r="F955" t="s">
        <v>124</v>
      </c>
      <c r="G955" t="s">
        <v>255</v>
      </c>
      <c r="H955" t="s">
        <v>360</v>
      </c>
      <c r="I955" t="str">
        <f>RIGHT(HvDOutputData[[#This Row],[OPLocCode]],1)</f>
        <v>B</v>
      </c>
      <c r="J955" t="s">
        <v>511</v>
      </c>
    </row>
    <row r="956" spans="1:10" x14ac:dyDescent="0.45">
      <c r="A956" t="s">
        <v>14</v>
      </c>
      <c r="B956" t="s">
        <v>118</v>
      </c>
      <c r="C956" t="s">
        <v>121</v>
      </c>
      <c r="D956" s="1" t="s">
        <v>531</v>
      </c>
      <c r="E956" t="s">
        <v>52</v>
      </c>
      <c r="F956" t="s">
        <v>124</v>
      </c>
      <c r="G956" t="s">
        <v>255</v>
      </c>
      <c r="H956" t="s">
        <v>350</v>
      </c>
      <c r="I956" t="str">
        <f>RIGHT(HvDOutputData[[#This Row],[OPLocCode]],1)</f>
        <v>A</v>
      </c>
      <c r="J956" t="s">
        <v>512</v>
      </c>
    </row>
    <row r="957" spans="1:10" x14ac:dyDescent="0.45">
      <c r="A957" t="s">
        <v>14</v>
      </c>
      <c r="B957" t="s">
        <v>118</v>
      </c>
      <c r="C957" t="s">
        <v>121</v>
      </c>
      <c r="D957" s="1" t="s">
        <v>531</v>
      </c>
      <c r="E957" t="s">
        <v>52</v>
      </c>
      <c r="F957" t="s">
        <v>124</v>
      </c>
      <c r="G957" t="s">
        <v>255</v>
      </c>
      <c r="H957" t="s">
        <v>351</v>
      </c>
      <c r="I957" t="str">
        <f>RIGHT(HvDOutputData[[#This Row],[OPLocCode]],1)</f>
        <v>B</v>
      </c>
      <c r="J957" t="s">
        <v>513</v>
      </c>
    </row>
    <row r="958" spans="1:10" x14ac:dyDescent="0.45">
      <c r="A958" t="s">
        <v>14</v>
      </c>
      <c r="B958" t="s">
        <v>118</v>
      </c>
      <c r="C958" t="s">
        <v>121</v>
      </c>
      <c r="D958" s="1" t="s">
        <v>531</v>
      </c>
      <c r="E958" t="s">
        <v>52</v>
      </c>
      <c r="F958" t="s">
        <v>124</v>
      </c>
      <c r="G958" t="s">
        <v>255</v>
      </c>
      <c r="H958" t="s">
        <v>353</v>
      </c>
      <c r="I958" t="str">
        <f>RIGHT(HvDOutputData[[#This Row],[OPLocCode]],1)</f>
        <v>A</v>
      </c>
      <c r="J958" t="s">
        <v>514</v>
      </c>
    </row>
    <row r="959" spans="1:10" x14ac:dyDescent="0.45">
      <c r="A959" t="s">
        <v>14</v>
      </c>
      <c r="B959" t="s">
        <v>118</v>
      </c>
      <c r="C959" t="s">
        <v>121</v>
      </c>
      <c r="D959" s="1" t="s">
        <v>531</v>
      </c>
      <c r="E959" t="s">
        <v>52</v>
      </c>
      <c r="F959" t="s">
        <v>124</v>
      </c>
      <c r="G959" t="s">
        <v>255</v>
      </c>
      <c r="H959" t="s">
        <v>354</v>
      </c>
      <c r="I959" t="str">
        <f>RIGHT(HvDOutputData[[#This Row],[OPLocCode]],1)</f>
        <v>B</v>
      </c>
      <c r="J959" t="s">
        <v>515</v>
      </c>
    </row>
    <row r="960" spans="1:10" x14ac:dyDescent="0.45">
      <c r="A960" t="s">
        <v>14</v>
      </c>
      <c r="B960" t="s">
        <v>118</v>
      </c>
      <c r="C960" t="s">
        <v>121</v>
      </c>
      <c r="D960" s="1" t="s">
        <v>531</v>
      </c>
      <c r="E960" t="s">
        <v>52</v>
      </c>
      <c r="F960" t="s">
        <v>124</v>
      </c>
      <c r="G960" t="s">
        <v>255</v>
      </c>
      <c r="H960" t="s">
        <v>356</v>
      </c>
      <c r="I960" t="str">
        <f>RIGHT(HvDOutputData[[#This Row],[OPLocCode]],1)</f>
        <v>A</v>
      </c>
      <c r="J960" t="s">
        <v>516</v>
      </c>
    </row>
    <row r="961" spans="1:10" x14ac:dyDescent="0.45">
      <c r="A961" t="s">
        <v>14</v>
      </c>
      <c r="B961" t="s">
        <v>118</v>
      </c>
      <c r="C961" t="s">
        <v>121</v>
      </c>
      <c r="D961" s="1" t="s">
        <v>531</v>
      </c>
      <c r="E961" t="s">
        <v>52</v>
      </c>
      <c r="F961" t="s">
        <v>124</v>
      </c>
      <c r="G961" t="s">
        <v>255</v>
      </c>
      <c r="H961" t="s">
        <v>357</v>
      </c>
      <c r="I961" t="str">
        <f>RIGHT(HvDOutputData[[#This Row],[OPLocCode]],1)</f>
        <v>B</v>
      </c>
      <c r="J961" t="s">
        <v>517</v>
      </c>
    </row>
    <row r="962" spans="1:10" x14ac:dyDescent="0.45">
      <c r="A962" t="s">
        <v>14</v>
      </c>
      <c r="B962" t="s">
        <v>116</v>
      </c>
      <c r="C962" t="s">
        <v>119</v>
      </c>
      <c r="D962" s="1" t="s">
        <v>518</v>
      </c>
      <c r="E962" t="s">
        <v>53</v>
      </c>
      <c r="F962" t="s">
        <v>124</v>
      </c>
      <c r="G962" t="s">
        <v>255</v>
      </c>
      <c r="H962" t="s">
        <v>262</v>
      </c>
      <c r="I962" t="str">
        <f>RIGHT(HvDOutputData[[#This Row],[OPLocCode]],1)</f>
        <v>1</v>
      </c>
      <c r="J962" t="s">
        <v>362</v>
      </c>
    </row>
    <row r="963" spans="1:10" x14ac:dyDescent="0.45">
      <c r="A963" t="s">
        <v>14</v>
      </c>
      <c r="B963" t="s">
        <v>116</v>
      </c>
      <c r="C963" t="s">
        <v>119</v>
      </c>
      <c r="D963" s="1" t="s">
        <v>518</v>
      </c>
      <c r="E963" t="s">
        <v>53</v>
      </c>
      <c r="F963" t="s">
        <v>124</v>
      </c>
      <c r="G963" t="s">
        <v>255</v>
      </c>
      <c r="H963" t="s">
        <v>263</v>
      </c>
      <c r="I963" t="str">
        <f>RIGHT(HvDOutputData[[#This Row],[OPLocCode]],1)</f>
        <v>2</v>
      </c>
      <c r="J963" t="s">
        <v>363</v>
      </c>
    </row>
    <row r="964" spans="1:10" x14ac:dyDescent="0.45">
      <c r="A964" t="s">
        <v>14</v>
      </c>
      <c r="B964" t="s">
        <v>116</v>
      </c>
      <c r="C964" t="s">
        <v>119</v>
      </c>
      <c r="D964" s="1" t="s">
        <v>518</v>
      </c>
      <c r="E964" t="s">
        <v>53</v>
      </c>
      <c r="F964" t="s">
        <v>124</v>
      </c>
      <c r="G964" t="s">
        <v>255</v>
      </c>
      <c r="H964" t="s">
        <v>265</v>
      </c>
      <c r="I964" t="str">
        <f>RIGHT(HvDOutputData[[#This Row],[OPLocCode]],1)</f>
        <v>4</v>
      </c>
      <c r="J964" t="s">
        <v>362</v>
      </c>
    </row>
    <row r="965" spans="1:10" x14ac:dyDescent="0.45">
      <c r="A965" t="s">
        <v>14</v>
      </c>
      <c r="B965" t="s">
        <v>116</v>
      </c>
      <c r="C965" t="s">
        <v>119</v>
      </c>
      <c r="D965" s="1" t="s">
        <v>518</v>
      </c>
      <c r="E965" t="s">
        <v>53</v>
      </c>
      <c r="F965" t="s">
        <v>124</v>
      </c>
      <c r="G965" t="s">
        <v>255</v>
      </c>
      <c r="H965" t="s">
        <v>266</v>
      </c>
      <c r="I965" t="str">
        <f>RIGHT(HvDOutputData[[#This Row],[OPLocCode]],1)</f>
        <v>5</v>
      </c>
      <c r="J965" t="s">
        <v>365</v>
      </c>
    </row>
    <row r="966" spans="1:10" x14ac:dyDescent="0.45">
      <c r="A966" t="s">
        <v>14</v>
      </c>
      <c r="B966" t="s">
        <v>116</v>
      </c>
      <c r="C966" t="s">
        <v>119</v>
      </c>
      <c r="D966" s="1" t="s">
        <v>518</v>
      </c>
      <c r="E966" t="s">
        <v>53</v>
      </c>
      <c r="F966" t="s">
        <v>124</v>
      </c>
      <c r="G966" t="s">
        <v>255</v>
      </c>
      <c r="H966" t="s">
        <v>256</v>
      </c>
      <c r="I966" t="str">
        <f>RIGHT(HvDOutputData[[#This Row],[OPLocCode]],1)</f>
        <v>1</v>
      </c>
      <c r="J966" t="s">
        <v>367</v>
      </c>
    </row>
    <row r="967" spans="1:10" x14ac:dyDescent="0.45">
      <c r="A967" t="s">
        <v>14</v>
      </c>
      <c r="B967" t="s">
        <v>116</v>
      </c>
      <c r="C967" t="s">
        <v>119</v>
      </c>
      <c r="D967" s="1" t="s">
        <v>518</v>
      </c>
      <c r="E967" t="s">
        <v>53</v>
      </c>
      <c r="F967" t="s">
        <v>124</v>
      </c>
      <c r="G967" t="s">
        <v>255</v>
      </c>
      <c r="H967" t="s">
        <v>257</v>
      </c>
      <c r="I967" t="str">
        <f>RIGHT(HvDOutputData[[#This Row],[OPLocCode]],1)</f>
        <v>2</v>
      </c>
      <c r="J967" t="s">
        <v>368</v>
      </c>
    </row>
    <row r="968" spans="1:10" x14ac:dyDescent="0.45">
      <c r="A968" t="s">
        <v>14</v>
      </c>
      <c r="B968" t="s">
        <v>116</v>
      </c>
      <c r="C968" t="s">
        <v>119</v>
      </c>
      <c r="D968" s="1" t="s">
        <v>518</v>
      </c>
      <c r="E968" t="s">
        <v>53</v>
      </c>
      <c r="F968" t="s">
        <v>124</v>
      </c>
      <c r="G968" t="s">
        <v>255</v>
      </c>
      <c r="H968" t="s">
        <v>259</v>
      </c>
      <c r="I968" t="str">
        <f>RIGHT(HvDOutputData[[#This Row],[OPLocCode]],1)</f>
        <v>4</v>
      </c>
      <c r="J968" t="s">
        <v>367</v>
      </c>
    </row>
    <row r="969" spans="1:10" x14ac:dyDescent="0.45">
      <c r="A969" t="s">
        <v>14</v>
      </c>
      <c r="B969" t="s">
        <v>116</v>
      </c>
      <c r="C969" t="s">
        <v>119</v>
      </c>
      <c r="D969" s="1" t="s">
        <v>518</v>
      </c>
      <c r="E969" t="s">
        <v>53</v>
      </c>
      <c r="F969" t="s">
        <v>124</v>
      </c>
      <c r="G969" t="s">
        <v>255</v>
      </c>
      <c r="H969" t="s">
        <v>260</v>
      </c>
      <c r="I969" t="str">
        <f>RIGHT(HvDOutputData[[#This Row],[OPLocCode]],1)</f>
        <v>5</v>
      </c>
      <c r="J969" t="s">
        <v>370</v>
      </c>
    </row>
    <row r="970" spans="1:10" x14ac:dyDescent="0.45">
      <c r="A970" t="s">
        <v>14</v>
      </c>
      <c r="B970" t="s">
        <v>116</v>
      </c>
      <c r="C970" t="s">
        <v>119</v>
      </c>
      <c r="D970" s="1" t="s">
        <v>518</v>
      </c>
      <c r="E970" t="s">
        <v>53</v>
      </c>
      <c r="F970" t="s">
        <v>124</v>
      </c>
      <c r="G970" t="s">
        <v>255</v>
      </c>
      <c r="H970" t="s">
        <v>268</v>
      </c>
      <c r="I970" t="str">
        <f>RIGHT(HvDOutputData[[#This Row],[OPLocCode]],1)</f>
        <v>1</v>
      </c>
      <c r="J970" t="s">
        <v>372</v>
      </c>
    </row>
    <row r="971" spans="1:10" x14ac:dyDescent="0.45">
      <c r="A971" t="s">
        <v>14</v>
      </c>
      <c r="B971" t="s">
        <v>116</v>
      </c>
      <c r="C971" t="s">
        <v>119</v>
      </c>
      <c r="D971" s="1" t="s">
        <v>518</v>
      </c>
      <c r="E971" t="s">
        <v>53</v>
      </c>
      <c r="F971" t="s">
        <v>124</v>
      </c>
      <c r="G971" t="s">
        <v>255</v>
      </c>
      <c r="H971" t="s">
        <v>269</v>
      </c>
      <c r="I971" t="str">
        <f>RIGHT(HvDOutputData[[#This Row],[OPLocCode]],1)</f>
        <v>2</v>
      </c>
      <c r="J971" t="s">
        <v>373</v>
      </c>
    </row>
    <row r="972" spans="1:10" x14ac:dyDescent="0.45">
      <c r="A972" t="s">
        <v>14</v>
      </c>
      <c r="B972" t="s">
        <v>116</v>
      </c>
      <c r="C972" t="s">
        <v>119</v>
      </c>
      <c r="D972" s="1" t="s">
        <v>518</v>
      </c>
      <c r="E972" t="s">
        <v>53</v>
      </c>
      <c r="F972" t="s">
        <v>124</v>
      </c>
      <c r="G972" t="s">
        <v>255</v>
      </c>
      <c r="H972" t="s">
        <v>271</v>
      </c>
      <c r="I972" t="str">
        <f>RIGHT(HvDOutputData[[#This Row],[OPLocCode]],1)</f>
        <v>4</v>
      </c>
      <c r="J972" t="s">
        <v>375</v>
      </c>
    </row>
    <row r="973" spans="1:10" x14ac:dyDescent="0.45">
      <c r="A973" t="s">
        <v>14</v>
      </c>
      <c r="B973" t="s">
        <v>116</v>
      </c>
      <c r="C973" t="s">
        <v>119</v>
      </c>
      <c r="D973" s="1" t="s">
        <v>518</v>
      </c>
      <c r="E973" t="s">
        <v>53</v>
      </c>
      <c r="F973" t="s">
        <v>124</v>
      </c>
      <c r="G973" t="s">
        <v>255</v>
      </c>
      <c r="H973" t="s">
        <v>272</v>
      </c>
      <c r="I973" t="str">
        <f>RIGHT(HvDOutputData[[#This Row],[OPLocCode]],1)</f>
        <v>5</v>
      </c>
      <c r="J973" t="s">
        <v>376</v>
      </c>
    </row>
    <row r="974" spans="1:10" x14ac:dyDescent="0.45">
      <c r="A974" t="s">
        <v>14</v>
      </c>
      <c r="B974" t="s">
        <v>116</v>
      </c>
      <c r="C974" t="s">
        <v>119</v>
      </c>
      <c r="D974" s="1" t="s">
        <v>518</v>
      </c>
      <c r="E974" t="s">
        <v>53</v>
      </c>
      <c r="F974" t="s">
        <v>124</v>
      </c>
      <c r="G974" t="s">
        <v>255</v>
      </c>
      <c r="H974" t="s">
        <v>274</v>
      </c>
      <c r="I974" t="str">
        <f>RIGHT(HvDOutputData[[#This Row],[OPLocCode]],1)</f>
        <v>1</v>
      </c>
      <c r="J974" t="s">
        <v>378</v>
      </c>
    </row>
    <row r="975" spans="1:10" x14ac:dyDescent="0.45">
      <c r="A975" t="s">
        <v>14</v>
      </c>
      <c r="B975" t="s">
        <v>116</v>
      </c>
      <c r="C975" t="s">
        <v>119</v>
      </c>
      <c r="D975" s="1" t="s">
        <v>518</v>
      </c>
      <c r="E975" t="s">
        <v>53</v>
      </c>
      <c r="F975" t="s">
        <v>124</v>
      </c>
      <c r="G975" t="s">
        <v>255</v>
      </c>
      <c r="H975" t="s">
        <v>275</v>
      </c>
      <c r="I975" t="str">
        <f>RIGHT(HvDOutputData[[#This Row],[OPLocCode]],1)</f>
        <v>2</v>
      </c>
      <c r="J975" t="s">
        <v>379</v>
      </c>
    </row>
    <row r="976" spans="1:10" x14ac:dyDescent="0.45">
      <c r="A976" t="s">
        <v>14</v>
      </c>
      <c r="B976" t="s">
        <v>116</v>
      </c>
      <c r="C976" t="s">
        <v>119</v>
      </c>
      <c r="D976" s="1" t="s">
        <v>518</v>
      </c>
      <c r="E976" t="s">
        <v>53</v>
      </c>
      <c r="F976" t="s">
        <v>124</v>
      </c>
      <c r="G976" t="s">
        <v>255</v>
      </c>
      <c r="H976" t="s">
        <v>277</v>
      </c>
      <c r="I976" t="str">
        <f>RIGHT(HvDOutputData[[#This Row],[OPLocCode]],1)</f>
        <v>4</v>
      </c>
      <c r="J976" t="s">
        <v>381</v>
      </c>
    </row>
    <row r="977" spans="1:10" x14ac:dyDescent="0.45">
      <c r="A977" t="s">
        <v>14</v>
      </c>
      <c r="B977" t="s">
        <v>116</v>
      </c>
      <c r="C977" t="s">
        <v>119</v>
      </c>
      <c r="D977" s="1" t="s">
        <v>518</v>
      </c>
      <c r="E977" t="s">
        <v>53</v>
      </c>
      <c r="F977" t="s">
        <v>124</v>
      </c>
      <c r="G977" t="s">
        <v>255</v>
      </c>
      <c r="H977" t="s">
        <v>278</v>
      </c>
      <c r="I977" t="str">
        <f>RIGHT(HvDOutputData[[#This Row],[OPLocCode]],1)</f>
        <v>5</v>
      </c>
      <c r="J977" t="s">
        <v>382</v>
      </c>
    </row>
    <row r="978" spans="1:10" x14ac:dyDescent="0.45">
      <c r="A978" t="s">
        <v>14</v>
      </c>
      <c r="B978" t="s">
        <v>116</v>
      </c>
      <c r="C978" t="s">
        <v>119</v>
      </c>
      <c r="D978" s="1" t="s">
        <v>518</v>
      </c>
      <c r="E978" t="s">
        <v>53</v>
      </c>
      <c r="F978" t="s">
        <v>124</v>
      </c>
      <c r="G978" t="s">
        <v>255</v>
      </c>
      <c r="H978" t="s">
        <v>280</v>
      </c>
      <c r="I978" t="str">
        <f>RIGHT(HvDOutputData[[#This Row],[OPLocCode]],1)</f>
        <v>1</v>
      </c>
      <c r="J978" t="s">
        <v>384</v>
      </c>
    </row>
    <row r="979" spans="1:10" x14ac:dyDescent="0.45">
      <c r="A979" t="s">
        <v>14</v>
      </c>
      <c r="B979" t="s">
        <v>116</v>
      </c>
      <c r="C979" t="s">
        <v>119</v>
      </c>
      <c r="D979" s="1" t="s">
        <v>518</v>
      </c>
      <c r="E979" t="s">
        <v>53</v>
      </c>
      <c r="F979" t="s">
        <v>124</v>
      </c>
      <c r="G979" t="s">
        <v>255</v>
      </c>
      <c r="H979" t="s">
        <v>281</v>
      </c>
      <c r="I979" t="str">
        <f>RIGHT(HvDOutputData[[#This Row],[OPLocCode]],1)</f>
        <v>2</v>
      </c>
      <c r="J979" t="s">
        <v>385</v>
      </c>
    </row>
    <row r="980" spans="1:10" x14ac:dyDescent="0.45">
      <c r="A980" t="s">
        <v>14</v>
      </c>
      <c r="B980" t="s">
        <v>116</v>
      </c>
      <c r="C980" t="s">
        <v>119</v>
      </c>
      <c r="D980" s="1" t="s">
        <v>518</v>
      </c>
      <c r="E980" t="s">
        <v>53</v>
      </c>
      <c r="F980" t="s">
        <v>124</v>
      </c>
      <c r="G980" t="s">
        <v>255</v>
      </c>
      <c r="H980" t="s">
        <v>283</v>
      </c>
      <c r="I980" t="str">
        <f>RIGHT(HvDOutputData[[#This Row],[OPLocCode]],1)</f>
        <v>4</v>
      </c>
      <c r="J980" t="s">
        <v>387</v>
      </c>
    </row>
    <row r="981" spans="1:10" x14ac:dyDescent="0.45">
      <c r="A981" t="s">
        <v>14</v>
      </c>
      <c r="B981" t="s">
        <v>116</v>
      </c>
      <c r="C981" t="s">
        <v>119</v>
      </c>
      <c r="D981" s="1" t="s">
        <v>518</v>
      </c>
      <c r="E981" t="s">
        <v>53</v>
      </c>
      <c r="F981" t="s">
        <v>124</v>
      </c>
      <c r="G981" t="s">
        <v>255</v>
      </c>
      <c r="H981" t="s">
        <v>284</v>
      </c>
      <c r="I981" t="str">
        <f>RIGHT(HvDOutputData[[#This Row],[OPLocCode]],1)</f>
        <v>5</v>
      </c>
      <c r="J981" t="s">
        <v>388</v>
      </c>
    </row>
    <row r="982" spans="1:10" x14ac:dyDescent="0.45">
      <c r="A982" t="s">
        <v>14</v>
      </c>
      <c r="B982" t="s">
        <v>116</v>
      </c>
      <c r="C982" t="s">
        <v>119</v>
      </c>
      <c r="D982" s="1" t="s">
        <v>518</v>
      </c>
      <c r="E982" t="s">
        <v>53</v>
      </c>
      <c r="F982" t="s">
        <v>124</v>
      </c>
      <c r="G982" t="s">
        <v>255</v>
      </c>
      <c r="H982" t="s">
        <v>29</v>
      </c>
      <c r="I982" t="str">
        <f>RIGHT(HvDOutputData[[#This Row],[OPLocCode]],1)</f>
        <v>1</v>
      </c>
      <c r="J982" t="s">
        <v>390</v>
      </c>
    </row>
    <row r="983" spans="1:10" x14ac:dyDescent="0.45">
      <c r="A983" t="s">
        <v>14</v>
      </c>
      <c r="B983" t="s">
        <v>116</v>
      </c>
      <c r="C983" t="s">
        <v>119</v>
      </c>
      <c r="D983" s="1" t="s">
        <v>518</v>
      </c>
      <c r="E983" t="s">
        <v>53</v>
      </c>
      <c r="F983" t="s">
        <v>124</v>
      </c>
      <c r="G983" t="s">
        <v>255</v>
      </c>
      <c r="H983" t="s">
        <v>137</v>
      </c>
      <c r="I983" t="str">
        <f>RIGHT(HvDOutputData[[#This Row],[OPLocCode]],1)</f>
        <v>2</v>
      </c>
      <c r="J983" t="s">
        <v>391</v>
      </c>
    </row>
    <row r="984" spans="1:10" x14ac:dyDescent="0.45">
      <c r="A984" t="s">
        <v>14</v>
      </c>
      <c r="B984" t="s">
        <v>116</v>
      </c>
      <c r="C984" t="s">
        <v>119</v>
      </c>
      <c r="D984" s="1" t="s">
        <v>518</v>
      </c>
      <c r="E984" t="s">
        <v>53</v>
      </c>
      <c r="F984" t="s">
        <v>124</v>
      </c>
      <c r="G984" t="s">
        <v>255</v>
      </c>
      <c r="H984" t="s">
        <v>287</v>
      </c>
      <c r="I984" t="str">
        <f>RIGHT(HvDOutputData[[#This Row],[OPLocCode]],1)</f>
        <v>4</v>
      </c>
      <c r="J984" t="s">
        <v>393</v>
      </c>
    </row>
    <row r="985" spans="1:10" x14ac:dyDescent="0.45">
      <c r="A985" t="s">
        <v>14</v>
      </c>
      <c r="B985" t="s">
        <v>116</v>
      </c>
      <c r="C985" t="s">
        <v>119</v>
      </c>
      <c r="D985" s="1" t="s">
        <v>518</v>
      </c>
      <c r="E985" t="s">
        <v>53</v>
      </c>
      <c r="F985" t="s">
        <v>124</v>
      </c>
      <c r="G985" t="s">
        <v>255</v>
      </c>
      <c r="H985" t="s">
        <v>288</v>
      </c>
      <c r="I985" t="str">
        <f>RIGHT(HvDOutputData[[#This Row],[OPLocCode]],1)</f>
        <v>5</v>
      </c>
      <c r="J985" t="s">
        <v>394</v>
      </c>
    </row>
    <row r="986" spans="1:10" x14ac:dyDescent="0.45">
      <c r="A986" t="s">
        <v>14</v>
      </c>
      <c r="B986" t="s">
        <v>117</v>
      </c>
      <c r="C986" t="s">
        <v>120</v>
      </c>
      <c r="D986" s="1" t="s">
        <v>518</v>
      </c>
      <c r="E986" t="s">
        <v>53</v>
      </c>
      <c r="F986" t="s">
        <v>124</v>
      </c>
      <c r="G986" t="s">
        <v>255</v>
      </c>
      <c r="H986" t="s">
        <v>262</v>
      </c>
      <c r="I986" t="str">
        <f>RIGHT(HvDOutputData[[#This Row],[OPLocCode]],1)</f>
        <v>1</v>
      </c>
      <c r="J986" t="s">
        <v>362</v>
      </c>
    </row>
    <row r="987" spans="1:10" x14ac:dyDescent="0.45">
      <c r="A987" t="s">
        <v>14</v>
      </c>
      <c r="B987" t="s">
        <v>117</v>
      </c>
      <c r="C987" t="s">
        <v>120</v>
      </c>
      <c r="D987" s="1" t="s">
        <v>518</v>
      </c>
      <c r="E987" t="s">
        <v>53</v>
      </c>
      <c r="F987" t="s">
        <v>124</v>
      </c>
      <c r="G987" t="s">
        <v>255</v>
      </c>
      <c r="H987" t="s">
        <v>263</v>
      </c>
      <c r="I987" t="str">
        <f>RIGHT(HvDOutputData[[#This Row],[OPLocCode]],1)</f>
        <v>2</v>
      </c>
      <c r="J987" t="s">
        <v>363</v>
      </c>
    </row>
    <row r="988" spans="1:10" x14ac:dyDescent="0.45">
      <c r="A988" t="s">
        <v>14</v>
      </c>
      <c r="B988" t="s">
        <v>117</v>
      </c>
      <c r="C988" t="s">
        <v>120</v>
      </c>
      <c r="D988" s="1" t="s">
        <v>518</v>
      </c>
      <c r="E988" t="s">
        <v>53</v>
      </c>
      <c r="F988" t="s">
        <v>124</v>
      </c>
      <c r="G988" t="s">
        <v>255</v>
      </c>
      <c r="H988" t="s">
        <v>265</v>
      </c>
      <c r="I988" t="str">
        <f>RIGHT(HvDOutputData[[#This Row],[OPLocCode]],1)</f>
        <v>4</v>
      </c>
      <c r="J988" t="s">
        <v>468</v>
      </c>
    </row>
    <row r="989" spans="1:10" x14ac:dyDescent="0.45">
      <c r="A989" t="s">
        <v>14</v>
      </c>
      <c r="B989" t="s">
        <v>117</v>
      </c>
      <c r="C989" t="s">
        <v>120</v>
      </c>
      <c r="D989" s="1" t="s">
        <v>518</v>
      </c>
      <c r="E989" t="s">
        <v>53</v>
      </c>
      <c r="F989" t="s">
        <v>124</v>
      </c>
      <c r="G989" t="s">
        <v>255</v>
      </c>
      <c r="H989" t="s">
        <v>266</v>
      </c>
      <c r="I989" t="str">
        <f>RIGHT(HvDOutputData[[#This Row],[OPLocCode]],1)</f>
        <v>5</v>
      </c>
      <c r="J989" t="s">
        <v>365</v>
      </c>
    </row>
    <row r="990" spans="1:10" x14ac:dyDescent="0.45">
      <c r="A990" t="s">
        <v>14</v>
      </c>
      <c r="B990" t="s">
        <v>117</v>
      </c>
      <c r="C990" t="s">
        <v>120</v>
      </c>
      <c r="D990" s="1" t="s">
        <v>518</v>
      </c>
      <c r="E990" t="s">
        <v>53</v>
      </c>
      <c r="F990" t="s">
        <v>124</v>
      </c>
      <c r="G990" t="s">
        <v>255</v>
      </c>
      <c r="H990" t="s">
        <v>256</v>
      </c>
      <c r="I990" t="str">
        <f>RIGHT(HvDOutputData[[#This Row],[OPLocCode]],1)</f>
        <v>1</v>
      </c>
      <c r="J990" t="s">
        <v>367</v>
      </c>
    </row>
    <row r="991" spans="1:10" x14ac:dyDescent="0.45">
      <c r="A991" t="s">
        <v>14</v>
      </c>
      <c r="B991" t="s">
        <v>117</v>
      </c>
      <c r="C991" t="s">
        <v>120</v>
      </c>
      <c r="D991" s="1" t="s">
        <v>518</v>
      </c>
      <c r="E991" t="s">
        <v>53</v>
      </c>
      <c r="F991" t="s">
        <v>124</v>
      </c>
      <c r="G991" t="s">
        <v>255</v>
      </c>
      <c r="H991" t="s">
        <v>257</v>
      </c>
      <c r="I991" t="str">
        <f>RIGHT(HvDOutputData[[#This Row],[OPLocCode]],1)</f>
        <v>2</v>
      </c>
      <c r="J991" t="s">
        <v>368</v>
      </c>
    </row>
    <row r="992" spans="1:10" x14ac:dyDescent="0.45">
      <c r="A992" t="s">
        <v>14</v>
      </c>
      <c r="B992" t="s">
        <v>117</v>
      </c>
      <c r="C992" t="s">
        <v>120</v>
      </c>
      <c r="D992" s="1" t="s">
        <v>518</v>
      </c>
      <c r="E992" t="s">
        <v>53</v>
      </c>
      <c r="F992" t="s">
        <v>124</v>
      </c>
      <c r="G992" t="s">
        <v>255</v>
      </c>
      <c r="H992" t="s">
        <v>259</v>
      </c>
      <c r="I992" t="str">
        <f>RIGHT(HvDOutputData[[#This Row],[OPLocCode]],1)</f>
        <v>4</v>
      </c>
      <c r="J992" t="s">
        <v>469</v>
      </c>
    </row>
    <row r="993" spans="1:10" x14ac:dyDescent="0.45">
      <c r="A993" t="s">
        <v>14</v>
      </c>
      <c r="B993" t="s">
        <v>117</v>
      </c>
      <c r="C993" t="s">
        <v>120</v>
      </c>
      <c r="D993" s="1" t="s">
        <v>518</v>
      </c>
      <c r="E993" t="s">
        <v>53</v>
      </c>
      <c r="F993" t="s">
        <v>124</v>
      </c>
      <c r="G993" t="s">
        <v>255</v>
      </c>
      <c r="H993" t="s">
        <v>260</v>
      </c>
      <c r="I993" t="str">
        <f>RIGHT(HvDOutputData[[#This Row],[OPLocCode]],1)</f>
        <v>5</v>
      </c>
      <c r="J993" t="s">
        <v>370</v>
      </c>
    </row>
    <row r="994" spans="1:10" x14ac:dyDescent="0.45">
      <c r="A994" t="s">
        <v>14</v>
      </c>
      <c r="B994" t="s">
        <v>117</v>
      </c>
      <c r="C994" t="s">
        <v>120</v>
      </c>
      <c r="D994" s="1" t="s">
        <v>518</v>
      </c>
      <c r="E994" t="s">
        <v>53</v>
      </c>
      <c r="F994" t="s">
        <v>124</v>
      </c>
      <c r="G994" t="s">
        <v>255</v>
      </c>
      <c r="H994" t="s">
        <v>268</v>
      </c>
      <c r="I994" t="str">
        <f>RIGHT(HvDOutputData[[#This Row],[OPLocCode]],1)</f>
        <v>1</v>
      </c>
      <c r="J994" t="s">
        <v>372</v>
      </c>
    </row>
    <row r="995" spans="1:10" x14ac:dyDescent="0.45">
      <c r="A995" t="s">
        <v>14</v>
      </c>
      <c r="B995" t="s">
        <v>117</v>
      </c>
      <c r="C995" t="s">
        <v>120</v>
      </c>
      <c r="D995" s="1" t="s">
        <v>518</v>
      </c>
      <c r="E995" t="s">
        <v>53</v>
      </c>
      <c r="F995" t="s">
        <v>124</v>
      </c>
      <c r="G995" t="s">
        <v>255</v>
      </c>
      <c r="H995" t="s">
        <v>269</v>
      </c>
      <c r="I995" t="str">
        <f>RIGHT(HvDOutputData[[#This Row],[OPLocCode]],1)</f>
        <v>2</v>
      </c>
      <c r="J995" t="s">
        <v>373</v>
      </c>
    </row>
    <row r="996" spans="1:10" x14ac:dyDescent="0.45">
      <c r="A996" t="s">
        <v>14</v>
      </c>
      <c r="B996" t="s">
        <v>117</v>
      </c>
      <c r="C996" t="s">
        <v>120</v>
      </c>
      <c r="D996" s="1" t="s">
        <v>518</v>
      </c>
      <c r="E996" t="s">
        <v>53</v>
      </c>
      <c r="F996" t="s">
        <v>124</v>
      </c>
      <c r="G996" t="s">
        <v>255</v>
      </c>
      <c r="H996" t="s">
        <v>271</v>
      </c>
      <c r="I996" t="str">
        <f>RIGHT(HvDOutputData[[#This Row],[OPLocCode]],1)</f>
        <v>4</v>
      </c>
      <c r="J996" t="s">
        <v>375</v>
      </c>
    </row>
    <row r="997" spans="1:10" x14ac:dyDescent="0.45">
      <c r="A997" t="s">
        <v>14</v>
      </c>
      <c r="B997" t="s">
        <v>117</v>
      </c>
      <c r="C997" t="s">
        <v>120</v>
      </c>
      <c r="D997" s="1" t="s">
        <v>518</v>
      </c>
      <c r="E997" t="s">
        <v>53</v>
      </c>
      <c r="F997" t="s">
        <v>124</v>
      </c>
      <c r="G997" t="s">
        <v>255</v>
      </c>
      <c r="H997" t="s">
        <v>272</v>
      </c>
      <c r="I997" t="str">
        <f>RIGHT(HvDOutputData[[#This Row],[OPLocCode]],1)</f>
        <v>5</v>
      </c>
      <c r="J997" t="s">
        <v>376</v>
      </c>
    </row>
    <row r="998" spans="1:10" x14ac:dyDescent="0.45">
      <c r="A998" t="s">
        <v>14</v>
      </c>
      <c r="B998" t="s">
        <v>117</v>
      </c>
      <c r="C998" t="s">
        <v>120</v>
      </c>
      <c r="D998" s="1" t="s">
        <v>518</v>
      </c>
      <c r="E998" t="s">
        <v>53</v>
      </c>
      <c r="F998" t="s">
        <v>124</v>
      </c>
      <c r="G998" t="s">
        <v>255</v>
      </c>
      <c r="H998" t="s">
        <v>274</v>
      </c>
      <c r="I998" t="str">
        <f>RIGHT(HvDOutputData[[#This Row],[OPLocCode]],1)</f>
        <v>1</v>
      </c>
      <c r="J998" t="s">
        <v>378</v>
      </c>
    </row>
    <row r="999" spans="1:10" x14ac:dyDescent="0.45">
      <c r="A999" t="s">
        <v>14</v>
      </c>
      <c r="B999" t="s">
        <v>117</v>
      </c>
      <c r="C999" t="s">
        <v>120</v>
      </c>
      <c r="D999" s="1" t="s">
        <v>518</v>
      </c>
      <c r="E999" t="s">
        <v>53</v>
      </c>
      <c r="F999" t="s">
        <v>124</v>
      </c>
      <c r="G999" t="s">
        <v>255</v>
      </c>
      <c r="H999" t="s">
        <v>275</v>
      </c>
      <c r="I999" t="str">
        <f>RIGHT(HvDOutputData[[#This Row],[OPLocCode]],1)</f>
        <v>2</v>
      </c>
      <c r="J999" t="s">
        <v>379</v>
      </c>
    </row>
    <row r="1000" spans="1:10" x14ac:dyDescent="0.45">
      <c r="A1000" t="s">
        <v>14</v>
      </c>
      <c r="B1000" t="s">
        <v>117</v>
      </c>
      <c r="C1000" t="s">
        <v>120</v>
      </c>
      <c r="D1000" s="1" t="s">
        <v>518</v>
      </c>
      <c r="E1000" t="s">
        <v>53</v>
      </c>
      <c r="F1000" t="s">
        <v>124</v>
      </c>
      <c r="G1000" t="s">
        <v>255</v>
      </c>
      <c r="H1000" t="s">
        <v>277</v>
      </c>
      <c r="I1000" t="str">
        <f>RIGHT(HvDOutputData[[#This Row],[OPLocCode]],1)</f>
        <v>4</v>
      </c>
      <c r="J1000" t="s">
        <v>381</v>
      </c>
    </row>
    <row r="1001" spans="1:10" x14ac:dyDescent="0.45">
      <c r="A1001" t="s">
        <v>14</v>
      </c>
      <c r="B1001" t="s">
        <v>117</v>
      </c>
      <c r="C1001" t="s">
        <v>120</v>
      </c>
      <c r="D1001" s="1" t="s">
        <v>518</v>
      </c>
      <c r="E1001" t="s">
        <v>53</v>
      </c>
      <c r="F1001" t="s">
        <v>124</v>
      </c>
      <c r="G1001" t="s">
        <v>255</v>
      </c>
      <c r="H1001" t="s">
        <v>278</v>
      </c>
      <c r="I1001" t="str">
        <f>RIGHT(HvDOutputData[[#This Row],[OPLocCode]],1)</f>
        <v>5</v>
      </c>
      <c r="J1001" t="s">
        <v>382</v>
      </c>
    </row>
    <row r="1002" spans="1:10" x14ac:dyDescent="0.45">
      <c r="A1002" t="s">
        <v>14</v>
      </c>
      <c r="B1002" t="s">
        <v>117</v>
      </c>
      <c r="C1002" t="s">
        <v>120</v>
      </c>
      <c r="D1002" s="1" t="s">
        <v>518</v>
      </c>
      <c r="E1002" t="s">
        <v>53</v>
      </c>
      <c r="F1002" t="s">
        <v>124</v>
      </c>
      <c r="G1002" t="s">
        <v>255</v>
      </c>
      <c r="H1002" t="s">
        <v>280</v>
      </c>
      <c r="I1002" t="str">
        <f>RIGHT(HvDOutputData[[#This Row],[OPLocCode]],1)</f>
        <v>1</v>
      </c>
      <c r="J1002" t="s">
        <v>384</v>
      </c>
    </row>
    <row r="1003" spans="1:10" x14ac:dyDescent="0.45">
      <c r="A1003" t="s">
        <v>14</v>
      </c>
      <c r="B1003" t="s">
        <v>117</v>
      </c>
      <c r="C1003" t="s">
        <v>120</v>
      </c>
      <c r="D1003" s="1" t="s">
        <v>518</v>
      </c>
      <c r="E1003" t="s">
        <v>53</v>
      </c>
      <c r="F1003" t="s">
        <v>124</v>
      </c>
      <c r="G1003" t="s">
        <v>255</v>
      </c>
      <c r="H1003" t="s">
        <v>281</v>
      </c>
      <c r="I1003" t="str">
        <f>RIGHT(HvDOutputData[[#This Row],[OPLocCode]],1)</f>
        <v>2</v>
      </c>
      <c r="J1003" t="s">
        <v>385</v>
      </c>
    </row>
    <row r="1004" spans="1:10" x14ac:dyDescent="0.45">
      <c r="A1004" t="s">
        <v>14</v>
      </c>
      <c r="B1004" t="s">
        <v>117</v>
      </c>
      <c r="C1004" t="s">
        <v>120</v>
      </c>
      <c r="D1004" s="1" t="s">
        <v>518</v>
      </c>
      <c r="E1004" t="s">
        <v>53</v>
      </c>
      <c r="F1004" t="s">
        <v>124</v>
      </c>
      <c r="G1004" t="s">
        <v>255</v>
      </c>
      <c r="H1004" t="s">
        <v>283</v>
      </c>
      <c r="I1004" t="str">
        <f>RIGHT(HvDOutputData[[#This Row],[OPLocCode]],1)</f>
        <v>4</v>
      </c>
      <c r="J1004" t="s">
        <v>387</v>
      </c>
    </row>
    <row r="1005" spans="1:10" x14ac:dyDescent="0.45">
      <c r="A1005" t="s">
        <v>14</v>
      </c>
      <c r="B1005" t="s">
        <v>117</v>
      </c>
      <c r="C1005" t="s">
        <v>120</v>
      </c>
      <c r="D1005" s="1" t="s">
        <v>518</v>
      </c>
      <c r="E1005" t="s">
        <v>53</v>
      </c>
      <c r="F1005" t="s">
        <v>124</v>
      </c>
      <c r="G1005" t="s">
        <v>255</v>
      </c>
      <c r="H1005" t="s">
        <v>284</v>
      </c>
      <c r="I1005" t="str">
        <f>RIGHT(HvDOutputData[[#This Row],[OPLocCode]],1)</f>
        <v>5</v>
      </c>
      <c r="J1005" t="s">
        <v>388</v>
      </c>
    </row>
    <row r="1006" spans="1:10" x14ac:dyDescent="0.45">
      <c r="A1006" t="s">
        <v>14</v>
      </c>
      <c r="B1006" t="s">
        <v>117</v>
      </c>
      <c r="C1006" t="s">
        <v>120</v>
      </c>
      <c r="D1006" s="1" t="s">
        <v>518</v>
      </c>
      <c r="E1006" t="s">
        <v>53</v>
      </c>
      <c r="F1006" t="s">
        <v>124</v>
      </c>
      <c r="G1006" t="s">
        <v>255</v>
      </c>
      <c r="H1006" t="s">
        <v>29</v>
      </c>
      <c r="I1006" t="str">
        <f>RIGHT(HvDOutputData[[#This Row],[OPLocCode]],1)</f>
        <v>1</v>
      </c>
      <c r="J1006" t="s">
        <v>390</v>
      </c>
    </row>
    <row r="1007" spans="1:10" x14ac:dyDescent="0.45">
      <c r="A1007" t="s">
        <v>14</v>
      </c>
      <c r="B1007" t="s">
        <v>117</v>
      </c>
      <c r="C1007" t="s">
        <v>120</v>
      </c>
      <c r="D1007" s="1" t="s">
        <v>518</v>
      </c>
      <c r="E1007" t="s">
        <v>53</v>
      </c>
      <c r="F1007" t="s">
        <v>124</v>
      </c>
      <c r="G1007" t="s">
        <v>255</v>
      </c>
      <c r="H1007" t="s">
        <v>137</v>
      </c>
      <c r="I1007" t="str">
        <f>RIGHT(HvDOutputData[[#This Row],[OPLocCode]],1)</f>
        <v>2</v>
      </c>
      <c r="J1007" t="s">
        <v>391</v>
      </c>
    </row>
    <row r="1008" spans="1:10" x14ac:dyDescent="0.45">
      <c r="A1008" t="s">
        <v>14</v>
      </c>
      <c r="B1008" t="s">
        <v>117</v>
      </c>
      <c r="C1008" t="s">
        <v>120</v>
      </c>
      <c r="D1008" s="1" t="s">
        <v>518</v>
      </c>
      <c r="E1008" t="s">
        <v>53</v>
      </c>
      <c r="F1008" t="s">
        <v>124</v>
      </c>
      <c r="G1008" t="s">
        <v>255</v>
      </c>
      <c r="H1008" t="s">
        <v>287</v>
      </c>
      <c r="I1008" t="str">
        <f>RIGHT(HvDOutputData[[#This Row],[OPLocCode]],1)</f>
        <v>4</v>
      </c>
      <c r="J1008" t="s">
        <v>393</v>
      </c>
    </row>
    <row r="1009" spans="1:10" x14ac:dyDescent="0.45">
      <c r="A1009" t="s">
        <v>14</v>
      </c>
      <c r="B1009" t="s">
        <v>117</v>
      </c>
      <c r="C1009" t="s">
        <v>120</v>
      </c>
      <c r="D1009" s="1" t="s">
        <v>518</v>
      </c>
      <c r="E1009" t="s">
        <v>53</v>
      </c>
      <c r="F1009" t="s">
        <v>124</v>
      </c>
      <c r="G1009" t="s">
        <v>255</v>
      </c>
      <c r="H1009" t="s">
        <v>288</v>
      </c>
      <c r="I1009" t="str">
        <f>RIGHT(HvDOutputData[[#This Row],[OPLocCode]],1)</f>
        <v>5</v>
      </c>
      <c r="J1009" t="s">
        <v>394</v>
      </c>
    </row>
    <row r="1010" spans="1:10" x14ac:dyDescent="0.45">
      <c r="A1010" t="s">
        <v>14</v>
      </c>
      <c r="B1010" t="s">
        <v>118</v>
      </c>
      <c r="C1010" t="s">
        <v>121</v>
      </c>
      <c r="D1010" s="1" t="s">
        <v>518</v>
      </c>
      <c r="E1010" t="s">
        <v>53</v>
      </c>
      <c r="F1010" t="s">
        <v>124</v>
      </c>
      <c r="G1010" t="s">
        <v>255</v>
      </c>
      <c r="H1010" t="s">
        <v>299</v>
      </c>
      <c r="I1010" t="str">
        <f>RIGHT(HvDOutputData[[#This Row],[OPLocCode]],1)</f>
        <v>A</v>
      </c>
      <c r="J1010" t="s">
        <v>470</v>
      </c>
    </row>
    <row r="1011" spans="1:10" x14ac:dyDescent="0.45">
      <c r="A1011" t="s">
        <v>14</v>
      </c>
      <c r="B1011" t="s">
        <v>118</v>
      </c>
      <c r="C1011" t="s">
        <v>121</v>
      </c>
      <c r="D1011" s="1" t="s">
        <v>518</v>
      </c>
      <c r="E1011" t="s">
        <v>53</v>
      </c>
      <c r="F1011" t="s">
        <v>124</v>
      </c>
      <c r="G1011" t="s">
        <v>255</v>
      </c>
      <c r="H1011" t="s">
        <v>300</v>
      </c>
      <c r="I1011" t="str">
        <f>RIGHT(HvDOutputData[[#This Row],[OPLocCode]],1)</f>
        <v>B</v>
      </c>
      <c r="J1011" t="s">
        <v>471</v>
      </c>
    </row>
    <row r="1012" spans="1:10" x14ac:dyDescent="0.45">
      <c r="A1012" t="s">
        <v>14</v>
      </c>
      <c r="B1012" t="s">
        <v>118</v>
      </c>
      <c r="C1012" t="s">
        <v>121</v>
      </c>
      <c r="D1012" s="1" t="s">
        <v>518</v>
      </c>
      <c r="E1012" t="s">
        <v>53</v>
      </c>
      <c r="F1012" t="s">
        <v>124</v>
      </c>
      <c r="G1012" t="s">
        <v>255</v>
      </c>
      <c r="H1012" t="s">
        <v>290</v>
      </c>
      <c r="I1012" t="str">
        <f>RIGHT(HvDOutputData[[#This Row],[OPLocCode]],1)</f>
        <v>A</v>
      </c>
      <c r="J1012" t="s">
        <v>472</v>
      </c>
    </row>
    <row r="1013" spans="1:10" x14ac:dyDescent="0.45">
      <c r="A1013" t="s">
        <v>14</v>
      </c>
      <c r="B1013" t="s">
        <v>118</v>
      </c>
      <c r="C1013" t="s">
        <v>121</v>
      </c>
      <c r="D1013" s="1" t="s">
        <v>518</v>
      </c>
      <c r="E1013" t="s">
        <v>53</v>
      </c>
      <c r="F1013" t="s">
        <v>124</v>
      </c>
      <c r="G1013" t="s">
        <v>255</v>
      </c>
      <c r="H1013" t="s">
        <v>291</v>
      </c>
      <c r="I1013" t="str">
        <f>RIGHT(HvDOutputData[[#This Row],[OPLocCode]],1)</f>
        <v>B</v>
      </c>
      <c r="J1013" t="s">
        <v>473</v>
      </c>
    </row>
    <row r="1014" spans="1:10" x14ac:dyDescent="0.45">
      <c r="A1014" t="s">
        <v>14</v>
      </c>
      <c r="B1014" t="s">
        <v>118</v>
      </c>
      <c r="C1014" t="s">
        <v>121</v>
      </c>
      <c r="D1014" s="1" t="s">
        <v>518</v>
      </c>
      <c r="E1014" t="s">
        <v>53</v>
      </c>
      <c r="F1014" t="s">
        <v>124</v>
      </c>
      <c r="G1014" t="s">
        <v>255</v>
      </c>
      <c r="H1014" t="s">
        <v>293</v>
      </c>
      <c r="I1014" t="str">
        <f>RIGHT(HvDOutputData[[#This Row],[OPLocCode]],1)</f>
        <v>A</v>
      </c>
      <c r="J1014" t="s">
        <v>474</v>
      </c>
    </row>
    <row r="1015" spans="1:10" x14ac:dyDescent="0.45">
      <c r="A1015" t="s">
        <v>14</v>
      </c>
      <c r="B1015" t="s">
        <v>118</v>
      </c>
      <c r="C1015" t="s">
        <v>121</v>
      </c>
      <c r="D1015" s="1" t="s">
        <v>518</v>
      </c>
      <c r="E1015" t="s">
        <v>53</v>
      </c>
      <c r="F1015" t="s">
        <v>124</v>
      </c>
      <c r="G1015" t="s">
        <v>255</v>
      </c>
      <c r="H1015" t="s">
        <v>294</v>
      </c>
      <c r="I1015" t="str">
        <f>RIGHT(HvDOutputData[[#This Row],[OPLocCode]],1)</f>
        <v>B</v>
      </c>
      <c r="J1015" t="s">
        <v>475</v>
      </c>
    </row>
    <row r="1016" spans="1:10" x14ac:dyDescent="0.45">
      <c r="A1016" t="s">
        <v>14</v>
      </c>
      <c r="B1016" t="s">
        <v>118</v>
      </c>
      <c r="C1016" t="s">
        <v>121</v>
      </c>
      <c r="D1016" s="1" t="s">
        <v>518</v>
      </c>
      <c r="E1016" t="s">
        <v>53</v>
      </c>
      <c r="F1016" t="s">
        <v>124</v>
      </c>
      <c r="G1016" t="s">
        <v>255</v>
      </c>
      <c r="H1016" t="s">
        <v>296</v>
      </c>
      <c r="I1016" t="str">
        <f>RIGHT(HvDOutputData[[#This Row],[OPLocCode]],1)</f>
        <v>A</v>
      </c>
      <c r="J1016" t="s">
        <v>476</v>
      </c>
    </row>
    <row r="1017" spans="1:10" x14ac:dyDescent="0.45">
      <c r="A1017" t="s">
        <v>14</v>
      </c>
      <c r="B1017" t="s">
        <v>118</v>
      </c>
      <c r="C1017" t="s">
        <v>121</v>
      </c>
      <c r="D1017" s="1" t="s">
        <v>518</v>
      </c>
      <c r="E1017" t="s">
        <v>53</v>
      </c>
      <c r="F1017" t="s">
        <v>124</v>
      </c>
      <c r="G1017" t="s">
        <v>255</v>
      </c>
      <c r="H1017" t="s">
        <v>297</v>
      </c>
      <c r="I1017" t="str">
        <f>RIGHT(HvDOutputData[[#This Row],[OPLocCode]],1)</f>
        <v>B</v>
      </c>
      <c r="J1017" t="s">
        <v>477</v>
      </c>
    </row>
    <row r="1018" spans="1:10" x14ac:dyDescent="0.45">
      <c r="A1018" t="s">
        <v>14</v>
      </c>
      <c r="B1018" t="s">
        <v>118</v>
      </c>
      <c r="C1018" t="s">
        <v>121</v>
      </c>
      <c r="D1018" s="1" t="s">
        <v>518</v>
      </c>
      <c r="E1018" t="s">
        <v>53</v>
      </c>
      <c r="F1018" t="s">
        <v>124</v>
      </c>
      <c r="G1018" t="s">
        <v>255</v>
      </c>
      <c r="H1018" t="s">
        <v>311</v>
      </c>
      <c r="I1018" t="str">
        <f>RIGHT(HvDOutputData[[#This Row],[OPLocCode]],1)</f>
        <v>A</v>
      </c>
      <c r="J1018" t="s">
        <v>478</v>
      </c>
    </row>
    <row r="1019" spans="1:10" x14ac:dyDescent="0.45">
      <c r="A1019" t="s">
        <v>14</v>
      </c>
      <c r="B1019" t="s">
        <v>118</v>
      </c>
      <c r="C1019" t="s">
        <v>121</v>
      </c>
      <c r="D1019" s="1" t="s">
        <v>518</v>
      </c>
      <c r="E1019" t="s">
        <v>53</v>
      </c>
      <c r="F1019" t="s">
        <v>124</v>
      </c>
      <c r="G1019" t="s">
        <v>255</v>
      </c>
      <c r="H1019" t="s">
        <v>312</v>
      </c>
      <c r="I1019" t="str">
        <f>RIGHT(HvDOutputData[[#This Row],[OPLocCode]],1)</f>
        <v>B</v>
      </c>
      <c r="J1019" t="s">
        <v>479</v>
      </c>
    </row>
    <row r="1020" spans="1:10" x14ac:dyDescent="0.45">
      <c r="A1020" t="s">
        <v>14</v>
      </c>
      <c r="B1020" t="s">
        <v>118</v>
      </c>
      <c r="C1020" t="s">
        <v>121</v>
      </c>
      <c r="D1020" s="1" t="s">
        <v>518</v>
      </c>
      <c r="E1020" t="s">
        <v>53</v>
      </c>
      <c r="F1020" t="s">
        <v>124</v>
      </c>
      <c r="G1020" t="s">
        <v>255</v>
      </c>
      <c r="H1020" t="s">
        <v>302</v>
      </c>
      <c r="I1020" t="str">
        <f>RIGHT(HvDOutputData[[#This Row],[OPLocCode]],1)</f>
        <v>A</v>
      </c>
      <c r="J1020" t="s">
        <v>480</v>
      </c>
    </row>
    <row r="1021" spans="1:10" x14ac:dyDescent="0.45">
      <c r="A1021" t="s">
        <v>14</v>
      </c>
      <c r="B1021" t="s">
        <v>118</v>
      </c>
      <c r="C1021" t="s">
        <v>121</v>
      </c>
      <c r="D1021" s="1" t="s">
        <v>518</v>
      </c>
      <c r="E1021" t="s">
        <v>53</v>
      </c>
      <c r="F1021" t="s">
        <v>124</v>
      </c>
      <c r="G1021" t="s">
        <v>255</v>
      </c>
      <c r="H1021" t="s">
        <v>303</v>
      </c>
      <c r="I1021" t="str">
        <f>RIGHT(HvDOutputData[[#This Row],[OPLocCode]],1)</f>
        <v>B</v>
      </c>
      <c r="J1021" t="s">
        <v>481</v>
      </c>
    </row>
    <row r="1022" spans="1:10" x14ac:dyDescent="0.45">
      <c r="A1022" t="s">
        <v>14</v>
      </c>
      <c r="B1022" t="s">
        <v>118</v>
      </c>
      <c r="C1022" t="s">
        <v>121</v>
      </c>
      <c r="D1022" s="1" t="s">
        <v>518</v>
      </c>
      <c r="E1022" t="s">
        <v>53</v>
      </c>
      <c r="F1022" t="s">
        <v>124</v>
      </c>
      <c r="G1022" t="s">
        <v>255</v>
      </c>
      <c r="H1022" t="s">
        <v>305</v>
      </c>
      <c r="I1022" t="str">
        <f>RIGHT(HvDOutputData[[#This Row],[OPLocCode]],1)</f>
        <v>A</v>
      </c>
      <c r="J1022" t="s">
        <v>482</v>
      </c>
    </row>
    <row r="1023" spans="1:10" x14ac:dyDescent="0.45">
      <c r="A1023" t="s">
        <v>14</v>
      </c>
      <c r="B1023" t="s">
        <v>118</v>
      </c>
      <c r="C1023" t="s">
        <v>121</v>
      </c>
      <c r="D1023" s="1" t="s">
        <v>518</v>
      </c>
      <c r="E1023" t="s">
        <v>53</v>
      </c>
      <c r="F1023" t="s">
        <v>124</v>
      </c>
      <c r="G1023" t="s">
        <v>255</v>
      </c>
      <c r="H1023" t="s">
        <v>306</v>
      </c>
      <c r="I1023" t="str">
        <f>RIGHT(HvDOutputData[[#This Row],[OPLocCode]],1)</f>
        <v>B</v>
      </c>
      <c r="J1023" t="s">
        <v>483</v>
      </c>
    </row>
    <row r="1024" spans="1:10" x14ac:dyDescent="0.45">
      <c r="A1024" t="s">
        <v>14</v>
      </c>
      <c r="B1024" t="s">
        <v>118</v>
      </c>
      <c r="C1024" t="s">
        <v>121</v>
      </c>
      <c r="D1024" s="1" t="s">
        <v>518</v>
      </c>
      <c r="E1024" t="s">
        <v>53</v>
      </c>
      <c r="F1024" t="s">
        <v>124</v>
      </c>
      <c r="G1024" t="s">
        <v>255</v>
      </c>
      <c r="H1024" t="s">
        <v>308</v>
      </c>
      <c r="I1024" t="str">
        <f>RIGHT(HvDOutputData[[#This Row],[OPLocCode]],1)</f>
        <v>A</v>
      </c>
      <c r="J1024" t="s">
        <v>484</v>
      </c>
    </row>
    <row r="1025" spans="1:10" x14ac:dyDescent="0.45">
      <c r="A1025" t="s">
        <v>14</v>
      </c>
      <c r="B1025" t="s">
        <v>118</v>
      </c>
      <c r="C1025" t="s">
        <v>121</v>
      </c>
      <c r="D1025" s="1" t="s">
        <v>518</v>
      </c>
      <c r="E1025" t="s">
        <v>53</v>
      </c>
      <c r="F1025" t="s">
        <v>124</v>
      </c>
      <c r="G1025" t="s">
        <v>255</v>
      </c>
      <c r="H1025" t="s">
        <v>309</v>
      </c>
      <c r="I1025" t="str">
        <f>RIGHT(HvDOutputData[[#This Row],[OPLocCode]],1)</f>
        <v>B</v>
      </c>
      <c r="J1025" t="s">
        <v>485</v>
      </c>
    </row>
    <row r="1026" spans="1:10" x14ac:dyDescent="0.45">
      <c r="A1026" t="s">
        <v>14</v>
      </c>
      <c r="B1026" t="s">
        <v>118</v>
      </c>
      <c r="C1026" t="s">
        <v>121</v>
      </c>
      <c r="D1026" s="1" t="s">
        <v>518</v>
      </c>
      <c r="E1026" t="s">
        <v>53</v>
      </c>
      <c r="F1026" t="s">
        <v>124</v>
      </c>
      <c r="G1026" t="s">
        <v>255</v>
      </c>
      <c r="H1026" t="s">
        <v>323</v>
      </c>
      <c r="I1026" t="str">
        <f>RIGHT(HvDOutputData[[#This Row],[OPLocCode]],1)</f>
        <v>A</v>
      </c>
      <c r="J1026" t="s">
        <v>486</v>
      </c>
    </row>
    <row r="1027" spans="1:10" x14ac:dyDescent="0.45">
      <c r="A1027" t="s">
        <v>14</v>
      </c>
      <c r="B1027" t="s">
        <v>118</v>
      </c>
      <c r="C1027" t="s">
        <v>121</v>
      </c>
      <c r="D1027" s="1" t="s">
        <v>518</v>
      </c>
      <c r="E1027" t="s">
        <v>53</v>
      </c>
      <c r="F1027" t="s">
        <v>124</v>
      </c>
      <c r="G1027" t="s">
        <v>255</v>
      </c>
      <c r="H1027" t="s">
        <v>324</v>
      </c>
      <c r="I1027" t="str">
        <f>RIGHT(HvDOutputData[[#This Row],[OPLocCode]],1)</f>
        <v>B</v>
      </c>
      <c r="J1027" t="s">
        <v>487</v>
      </c>
    </row>
    <row r="1028" spans="1:10" x14ac:dyDescent="0.45">
      <c r="A1028" t="s">
        <v>14</v>
      </c>
      <c r="B1028" t="s">
        <v>118</v>
      </c>
      <c r="C1028" t="s">
        <v>121</v>
      </c>
      <c r="D1028" s="1" t="s">
        <v>518</v>
      </c>
      <c r="E1028" t="s">
        <v>53</v>
      </c>
      <c r="F1028" t="s">
        <v>124</v>
      </c>
      <c r="G1028" t="s">
        <v>255</v>
      </c>
      <c r="H1028" t="s">
        <v>314</v>
      </c>
      <c r="I1028" t="str">
        <f>RIGHT(HvDOutputData[[#This Row],[OPLocCode]],1)</f>
        <v>A</v>
      </c>
      <c r="J1028" t="s">
        <v>488</v>
      </c>
    </row>
    <row r="1029" spans="1:10" x14ac:dyDescent="0.45">
      <c r="A1029" t="s">
        <v>14</v>
      </c>
      <c r="B1029" t="s">
        <v>118</v>
      </c>
      <c r="C1029" t="s">
        <v>121</v>
      </c>
      <c r="D1029" s="1" t="s">
        <v>518</v>
      </c>
      <c r="E1029" t="s">
        <v>53</v>
      </c>
      <c r="F1029" t="s">
        <v>124</v>
      </c>
      <c r="G1029" t="s">
        <v>255</v>
      </c>
      <c r="H1029" t="s">
        <v>315</v>
      </c>
      <c r="I1029" t="str">
        <f>RIGHT(HvDOutputData[[#This Row],[OPLocCode]],1)</f>
        <v>B</v>
      </c>
      <c r="J1029" t="s">
        <v>489</v>
      </c>
    </row>
    <row r="1030" spans="1:10" x14ac:dyDescent="0.45">
      <c r="A1030" t="s">
        <v>14</v>
      </c>
      <c r="B1030" t="s">
        <v>118</v>
      </c>
      <c r="C1030" t="s">
        <v>121</v>
      </c>
      <c r="D1030" s="1" t="s">
        <v>518</v>
      </c>
      <c r="E1030" t="s">
        <v>53</v>
      </c>
      <c r="F1030" t="s">
        <v>124</v>
      </c>
      <c r="G1030" t="s">
        <v>255</v>
      </c>
      <c r="H1030" t="s">
        <v>317</v>
      </c>
      <c r="I1030" t="str">
        <f>RIGHT(HvDOutputData[[#This Row],[OPLocCode]],1)</f>
        <v>A</v>
      </c>
      <c r="J1030" t="s">
        <v>490</v>
      </c>
    </row>
    <row r="1031" spans="1:10" x14ac:dyDescent="0.45">
      <c r="A1031" t="s">
        <v>14</v>
      </c>
      <c r="B1031" t="s">
        <v>118</v>
      </c>
      <c r="C1031" t="s">
        <v>121</v>
      </c>
      <c r="D1031" s="1" t="s">
        <v>518</v>
      </c>
      <c r="E1031" t="s">
        <v>53</v>
      </c>
      <c r="F1031" t="s">
        <v>124</v>
      </c>
      <c r="G1031" t="s">
        <v>255</v>
      </c>
      <c r="H1031" t="s">
        <v>318</v>
      </c>
      <c r="I1031" t="str">
        <f>RIGHT(HvDOutputData[[#This Row],[OPLocCode]],1)</f>
        <v>B</v>
      </c>
      <c r="J1031" t="s">
        <v>491</v>
      </c>
    </row>
    <row r="1032" spans="1:10" x14ac:dyDescent="0.45">
      <c r="A1032" t="s">
        <v>14</v>
      </c>
      <c r="B1032" t="s">
        <v>118</v>
      </c>
      <c r="C1032" t="s">
        <v>121</v>
      </c>
      <c r="D1032" s="1" t="s">
        <v>518</v>
      </c>
      <c r="E1032" t="s">
        <v>53</v>
      </c>
      <c r="F1032" t="s">
        <v>124</v>
      </c>
      <c r="G1032" t="s">
        <v>255</v>
      </c>
      <c r="H1032" t="s">
        <v>320</v>
      </c>
      <c r="I1032" t="str">
        <f>RIGHT(HvDOutputData[[#This Row],[OPLocCode]],1)</f>
        <v>A</v>
      </c>
      <c r="J1032" t="s">
        <v>492</v>
      </c>
    </row>
    <row r="1033" spans="1:10" x14ac:dyDescent="0.45">
      <c r="A1033" t="s">
        <v>14</v>
      </c>
      <c r="B1033" t="s">
        <v>118</v>
      </c>
      <c r="C1033" t="s">
        <v>121</v>
      </c>
      <c r="D1033" s="1" t="s">
        <v>518</v>
      </c>
      <c r="E1033" t="s">
        <v>53</v>
      </c>
      <c r="F1033" t="s">
        <v>124</v>
      </c>
      <c r="G1033" t="s">
        <v>255</v>
      </c>
      <c r="H1033" t="s">
        <v>321</v>
      </c>
      <c r="I1033" t="str">
        <f>RIGHT(HvDOutputData[[#This Row],[OPLocCode]],1)</f>
        <v>B</v>
      </c>
      <c r="J1033" t="s">
        <v>493</v>
      </c>
    </row>
    <row r="1034" spans="1:10" x14ac:dyDescent="0.45">
      <c r="A1034" t="s">
        <v>14</v>
      </c>
      <c r="B1034" t="s">
        <v>118</v>
      </c>
      <c r="C1034" t="s">
        <v>121</v>
      </c>
      <c r="D1034" s="1" t="s">
        <v>518</v>
      </c>
      <c r="E1034" t="s">
        <v>53</v>
      </c>
      <c r="F1034" t="s">
        <v>124</v>
      </c>
      <c r="G1034" t="s">
        <v>255</v>
      </c>
      <c r="H1034" t="s">
        <v>335</v>
      </c>
      <c r="I1034" t="str">
        <f>RIGHT(HvDOutputData[[#This Row],[OPLocCode]],1)</f>
        <v>A</v>
      </c>
      <c r="J1034" t="s">
        <v>494</v>
      </c>
    </row>
    <row r="1035" spans="1:10" x14ac:dyDescent="0.45">
      <c r="A1035" t="s">
        <v>14</v>
      </c>
      <c r="B1035" t="s">
        <v>118</v>
      </c>
      <c r="C1035" t="s">
        <v>121</v>
      </c>
      <c r="D1035" s="1" t="s">
        <v>518</v>
      </c>
      <c r="E1035" t="s">
        <v>53</v>
      </c>
      <c r="F1035" t="s">
        <v>124</v>
      </c>
      <c r="G1035" t="s">
        <v>255</v>
      </c>
      <c r="H1035" t="s">
        <v>336</v>
      </c>
      <c r="I1035" t="str">
        <f>RIGHT(HvDOutputData[[#This Row],[OPLocCode]],1)</f>
        <v>B</v>
      </c>
      <c r="J1035" t="s">
        <v>495</v>
      </c>
    </row>
    <row r="1036" spans="1:10" x14ac:dyDescent="0.45">
      <c r="A1036" t="s">
        <v>14</v>
      </c>
      <c r="B1036" t="s">
        <v>118</v>
      </c>
      <c r="C1036" t="s">
        <v>121</v>
      </c>
      <c r="D1036" s="1" t="s">
        <v>518</v>
      </c>
      <c r="E1036" t="s">
        <v>53</v>
      </c>
      <c r="F1036" t="s">
        <v>124</v>
      </c>
      <c r="G1036" t="s">
        <v>255</v>
      </c>
      <c r="H1036" t="s">
        <v>326</v>
      </c>
      <c r="I1036" t="str">
        <f>RIGHT(HvDOutputData[[#This Row],[OPLocCode]],1)</f>
        <v>A</v>
      </c>
      <c r="J1036" t="s">
        <v>496</v>
      </c>
    </row>
    <row r="1037" spans="1:10" x14ac:dyDescent="0.45">
      <c r="A1037" t="s">
        <v>14</v>
      </c>
      <c r="B1037" t="s">
        <v>118</v>
      </c>
      <c r="C1037" t="s">
        <v>121</v>
      </c>
      <c r="D1037" s="1" t="s">
        <v>518</v>
      </c>
      <c r="E1037" t="s">
        <v>53</v>
      </c>
      <c r="F1037" t="s">
        <v>124</v>
      </c>
      <c r="G1037" t="s">
        <v>255</v>
      </c>
      <c r="H1037" t="s">
        <v>327</v>
      </c>
      <c r="I1037" t="str">
        <f>RIGHT(HvDOutputData[[#This Row],[OPLocCode]],1)</f>
        <v>B</v>
      </c>
      <c r="J1037" t="s">
        <v>497</v>
      </c>
    </row>
    <row r="1038" spans="1:10" x14ac:dyDescent="0.45">
      <c r="A1038" t="s">
        <v>14</v>
      </c>
      <c r="B1038" t="s">
        <v>118</v>
      </c>
      <c r="C1038" t="s">
        <v>121</v>
      </c>
      <c r="D1038" s="1" t="s">
        <v>518</v>
      </c>
      <c r="E1038" t="s">
        <v>53</v>
      </c>
      <c r="F1038" t="s">
        <v>124</v>
      </c>
      <c r="G1038" t="s">
        <v>255</v>
      </c>
      <c r="H1038" t="s">
        <v>329</v>
      </c>
      <c r="I1038" t="str">
        <f>RIGHT(HvDOutputData[[#This Row],[OPLocCode]],1)</f>
        <v>A</v>
      </c>
      <c r="J1038" t="s">
        <v>498</v>
      </c>
    </row>
    <row r="1039" spans="1:10" x14ac:dyDescent="0.45">
      <c r="A1039" t="s">
        <v>14</v>
      </c>
      <c r="B1039" t="s">
        <v>118</v>
      </c>
      <c r="C1039" t="s">
        <v>121</v>
      </c>
      <c r="D1039" s="1" t="s">
        <v>518</v>
      </c>
      <c r="E1039" t="s">
        <v>53</v>
      </c>
      <c r="F1039" t="s">
        <v>124</v>
      </c>
      <c r="G1039" t="s">
        <v>255</v>
      </c>
      <c r="H1039" t="s">
        <v>330</v>
      </c>
      <c r="I1039" t="str">
        <f>RIGHT(HvDOutputData[[#This Row],[OPLocCode]],1)</f>
        <v>B</v>
      </c>
      <c r="J1039" t="s">
        <v>499</v>
      </c>
    </row>
    <row r="1040" spans="1:10" x14ac:dyDescent="0.45">
      <c r="A1040" t="s">
        <v>14</v>
      </c>
      <c r="B1040" t="s">
        <v>118</v>
      </c>
      <c r="C1040" t="s">
        <v>121</v>
      </c>
      <c r="D1040" s="1" t="s">
        <v>518</v>
      </c>
      <c r="E1040" t="s">
        <v>53</v>
      </c>
      <c r="F1040" t="s">
        <v>124</v>
      </c>
      <c r="G1040" t="s">
        <v>255</v>
      </c>
      <c r="H1040" t="s">
        <v>332</v>
      </c>
      <c r="I1040" t="str">
        <f>RIGHT(HvDOutputData[[#This Row],[OPLocCode]],1)</f>
        <v>A</v>
      </c>
      <c r="J1040" t="s">
        <v>500</v>
      </c>
    </row>
    <row r="1041" spans="1:10" x14ac:dyDescent="0.45">
      <c r="A1041" t="s">
        <v>14</v>
      </c>
      <c r="B1041" t="s">
        <v>118</v>
      </c>
      <c r="C1041" t="s">
        <v>121</v>
      </c>
      <c r="D1041" s="1" t="s">
        <v>518</v>
      </c>
      <c r="E1041" t="s">
        <v>53</v>
      </c>
      <c r="F1041" t="s">
        <v>124</v>
      </c>
      <c r="G1041" t="s">
        <v>255</v>
      </c>
      <c r="H1041" t="s">
        <v>333</v>
      </c>
      <c r="I1041" t="str">
        <f>RIGHT(HvDOutputData[[#This Row],[OPLocCode]],1)</f>
        <v>B</v>
      </c>
      <c r="J1041" t="s">
        <v>501</v>
      </c>
    </row>
    <row r="1042" spans="1:10" x14ac:dyDescent="0.45">
      <c r="A1042" t="s">
        <v>14</v>
      </c>
      <c r="B1042" t="s">
        <v>118</v>
      </c>
      <c r="C1042" t="s">
        <v>121</v>
      </c>
      <c r="D1042" s="1" t="s">
        <v>518</v>
      </c>
      <c r="E1042" t="s">
        <v>53</v>
      </c>
      <c r="F1042" t="s">
        <v>124</v>
      </c>
      <c r="G1042" t="s">
        <v>255</v>
      </c>
      <c r="H1042" t="s">
        <v>347</v>
      </c>
      <c r="I1042" t="str">
        <f>RIGHT(HvDOutputData[[#This Row],[OPLocCode]],1)</f>
        <v>A</v>
      </c>
      <c r="J1042" t="s">
        <v>502</v>
      </c>
    </row>
    <row r="1043" spans="1:10" x14ac:dyDescent="0.45">
      <c r="A1043" t="s">
        <v>14</v>
      </c>
      <c r="B1043" t="s">
        <v>118</v>
      </c>
      <c r="C1043" t="s">
        <v>121</v>
      </c>
      <c r="D1043" s="1" t="s">
        <v>518</v>
      </c>
      <c r="E1043" t="s">
        <v>53</v>
      </c>
      <c r="F1043" t="s">
        <v>124</v>
      </c>
      <c r="G1043" t="s">
        <v>255</v>
      </c>
      <c r="H1043" t="s">
        <v>348</v>
      </c>
      <c r="I1043" t="str">
        <f>RIGHT(HvDOutputData[[#This Row],[OPLocCode]],1)</f>
        <v>B</v>
      </c>
      <c r="J1043" t="s">
        <v>503</v>
      </c>
    </row>
    <row r="1044" spans="1:10" x14ac:dyDescent="0.45">
      <c r="A1044" t="s">
        <v>14</v>
      </c>
      <c r="B1044" t="s">
        <v>118</v>
      </c>
      <c r="C1044" t="s">
        <v>121</v>
      </c>
      <c r="D1044" s="1" t="s">
        <v>518</v>
      </c>
      <c r="E1044" t="s">
        <v>53</v>
      </c>
      <c r="F1044" t="s">
        <v>124</v>
      </c>
      <c r="G1044" t="s">
        <v>255</v>
      </c>
      <c r="H1044" t="s">
        <v>338</v>
      </c>
      <c r="I1044" t="str">
        <f>RIGHT(HvDOutputData[[#This Row],[OPLocCode]],1)</f>
        <v>A</v>
      </c>
      <c r="J1044" t="s">
        <v>504</v>
      </c>
    </row>
    <row r="1045" spans="1:10" x14ac:dyDescent="0.45">
      <c r="A1045" t="s">
        <v>14</v>
      </c>
      <c r="B1045" t="s">
        <v>118</v>
      </c>
      <c r="C1045" t="s">
        <v>121</v>
      </c>
      <c r="D1045" s="1" t="s">
        <v>518</v>
      </c>
      <c r="E1045" t="s">
        <v>53</v>
      </c>
      <c r="F1045" t="s">
        <v>124</v>
      </c>
      <c r="G1045" t="s">
        <v>255</v>
      </c>
      <c r="H1045" t="s">
        <v>339</v>
      </c>
      <c r="I1045" t="str">
        <f>RIGHT(HvDOutputData[[#This Row],[OPLocCode]],1)</f>
        <v>B</v>
      </c>
      <c r="J1045" t="s">
        <v>505</v>
      </c>
    </row>
    <row r="1046" spans="1:10" x14ac:dyDescent="0.45">
      <c r="A1046" t="s">
        <v>14</v>
      </c>
      <c r="B1046" t="s">
        <v>118</v>
      </c>
      <c r="C1046" t="s">
        <v>121</v>
      </c>
      <c r="D1046" s="1" t="s">
        <v>518</v>
      </c>
      <c r="E1046" t="s">
        <v>53</v>
      </c>
      <c r="F1046" t="s">
        <v>124</v>
      </c>
      <c r="G1046" t="s">
        <v>255</v>
      </c>
      <c r="H1046" t="s">
        <v>341</v>
      </c>
      <c r="I1046" t="str">
        <f>RIGHT(HvDOutputData[[#This Row],[OPLocCode]],1)</f>
        <v>A</v>
      </c>
      <c r="J1046" t="s">
        <v>506</v>
      </c>
    </row>
    <row r="1047" spans="1:10" x14ac:dyDescent="0.45">
      <c r="A1047" t="s">
        <v>14</v>
      </c>
      <c r="B1047" t="s">
        <v>118</v>
      </c>
      <c r="C1047" t="s">
        <v>121</v>
      </c>
      <c r="D1047" s="1" t="s">
        <v>518</v>
      </c>
      <c r="E1047" t="s">
        <v>53</v>
      </c>
      <c r="F1047" t="s">
        <v>124</v>
      </c>
      <c r="G1047" t="s">
        <v>255</v>
      </c>
      <c r="H1047" t="s">
        <v>342</v>
      </c>
      <c r="I1047" t="str">
        <f>RIGHT(HvDOutputData[[#This Row],[OPLocCode]],1)</f>
        <v>B</v>
      </c>
      <c r="J1047" t="s">
        <v>507</v>
      </c>
    </row>
    <row r="1048" spans="1:10" x14ac:dyDescent="0.45">
      <c r="A1048" t="s">
        <v>14</v>
      </c>
      <c r="B1048" t="s">
        <v>118</v>
      </c>
      <c r="C1048" t="s">
        <v>121</v>
      </c>
      <c r="D1048" s="1" t="s">
        <v>518</v>
      </c>
      <c r="E1048" t="s">
        <v>53</v>
      </c>
      <c r="F1048" t="s">
        <v>124</v>
      </c>
      <c r="G1048" t="s">
        <v>255</v>
      </c>
      <c r="H1048" t="s">
        <v>344</v>
      </c>
      <c r="I1048" t="str">
        <f>RIGHT(HvDOutputData[[#This Row],[OPLocCode]],1)</f>
        <v>A</v>
      </c>
      <c r="J1048" t="s">
        <v>508</v>
      </c>
    </row>
    <row r="1049" spans="1:10" x14ac:dyDescent="0.45">
      <c r="A1049" t="s">
        <v>14</v>
      </c>
      <c r="B1049" t="s">
        <v>118</v>
      </c>
      <c r="C1049" t="s">
        <v>121</v>
      </c>
      <c r="D1049" s="1" t="s">
        <v>518</v>
      </c>
      <c r="E1049" t="s">
        <v>53</v>
      </c>
      <c r="F1049" t="s">
        <v>124</v>
      </c>
      <c r="G1049" t="s">
        <v>255</v>
      </c>
      <c r="H1049" t="s">
        <v>345</v>
      </c>
      <c r="I1049" t="str">
        <f>RIGHT(HvDOutputData[[#This Row],[OPLocCode]],1)</f>
        <v>B</v>
      </c>
      <c r="J1049" t="s">
        <v>509</v>
      </c>
    </row>
    <row r="1050" spans="1:10" x14ac:dyDescent="0.45">
      <c r="A1050" t="s">
        <v>14</v>
      </c>
      <c r="B1050" t="s">
        <v>118</v>
      </c>
      <c r="C1050" t="s">
        <v>121</v>
      </c>
      <c r="D1050" s="1" t="s">
        <v>518</v>
      </c>
      <c r="E1050" t="s">
        <v>53</v>
      </c>
      <c r="F1050" t="s">
        <v>124</v>
      </c>
      <c r="G1050" t="s">
        <v>255</v>
      </c>
      <c r="H1050" t="s">
        <v>359</v>
      </c>
      <c r="I1050" t="str">
        <f>RIGHT(HvDOutputData[[#This Row],[OPLocCode]],1)</f>
        <v>A</v>
      </c>
      <c r="J1050" t="s">
        <v>510</v>
      </c>
    </row>
    <row r="1051" spans="1:10" x14ac:dyDescent="0.45">
      <c r="A1051" t="s">
        <v>14</v>
      </c>
      <c r="B1051" t="s">
        <v>118</v>
      </c>
      <c r="C1051" t="s">
        <v>121</v>
      </c>
      <c r="D1051" s="1" t="s">
        <v>518</v>
      </c>
      <c r="E1051" t="s">
        <v>53</v>
      </c>
      <c r="F1051" t="s">
        <v>124</v>
      </c>
      <c r="G1051" t="s">
        <v>255</v>
      </c>
      <c r="H1051" t="s">
        <v>360</v>
      </c>
      <c r="I1051" t="str">
        <f>RIGHT(HvDOutputData[[#This Row],[OPLocCode]],1)</f>
        <v>B</v>
      </c>
      <c r="J1051" t="s">
        <v>511</v>
      </c>
    </row>
    <row r="1052" spans="1:10" x14ac:dyDescent="0.45">
      <c r="A1052" t="s">
        <v>14</v>
      </c>
      <c r="B1052" t="s">
        <v>118</v>
      </c>
      <c r="C1052" t="s">
        <v>121</v>
      </c>
      <c r="D1052" s="1" t="s">
        <v>518</v>
      </c>
      <c r="E1052" t="s">
        <v>53</v>
      </c>
      <c r="F1052" t="s">
        <v>124</v>
      </c>
      <c r="G1052" t="s">
        <v>255</v>
      </c>
      <c r="H1052" t="s">
        <v>350</v>
      </c>
      <c r="I1052" t="str">
        <f>RIGHT(HvDOutputData[[#This Row],[OPLocCode]],1)</f>
        <v>A</v>
      </c>
      <c r="J1052" t="s">
        <v>512</v>
      </c>
    </row>
    <row r="1053" spans="1:10" x14ac:dyDescent="0.45">
      <c r="A1053" t="s">
        <v>14</v>
      </c>
      <c r="B1053" t="s">
        <v>118</v>
      </c>
      <c r="C1053" t="s">
        <v>121</v>
      </c>
      <c r="D1053" s="1" t="s">
        <v>518</v>
      </c>
      <c r="E1053" t="s">
        <v>53</v>
      </c>
      <c r="F1053" t="s">
        <v>124</v>
      </c>
      <c r="G1053" t="s">
        <v>255</v>
      </c>
      <c r="H1053" t="s">
        <v>351</v>
      </c>
      <c r="I1053" t="str">
        <f>RIGHT(HvDOutputData[[#This Row],[OPLocCode]],1)</f>
        <v>B</v>
      </c>
      <c r="J1053" t="s">
        <v>513</v>
      </c>
    </row>
    <row r="1054" spans="1:10" x14ac:dyDescent="0.45">
      <c r="A1054" t="s">
        <v>14</v>
      </c>
      <c r="B1054" t="s">
        <v>118</v>
      </c>
      <c r="C1054" t="s">
        <v>121</v>
      </c>
      <c r="D1054" s="1" t="s">
        <v>518</v>
      </c>
      <c r="E1054" t="s">
        <v>53</v>
      </c>
      <c r="F1054" t="s">
        <v>124</v>
      </c>
      <c r="G1054" t="s">
        <v>255</v>
      </c>
      <c r="H1054" t="s">
        <v>353</v>
      </c>
      <c r="I1054" t="str">
        <f>RIGHT(HvDOutputData[[#This Row],[OPLocCode]],1)</f>
        <v>A</v>
      </c>
      <c r="J1054" t="s">
        <v>514</v>
      </c>
    </row>
    <row r="1055" spans="1:10" x14ac:dyDescent="0.45">
      <c r="A1055" t="s">
        <v>14</v>
      </c>
      <c r="B1055" t="s">
        <v>118</v>
      </c>
      <c r="C1055" t="s">
        <v>121</v>
      </c>
      <c r="D1055" s="1" t="s">
        <v>518</v>
      </c>
      <c r="E1055" t="s">
        <v>53</v>
      </c>
      <c r="F1055" t="s">
        <v>124</v>
      </c>
      <c r="G1055" t="s">
        <v>255</v>
      </c>
      <c r="H1055" t="s">
        <v>354</v>
      </c>
      <c r="I1055" t="str">
        <f>RIGHT(HvDOutputData[[#This Row],[OPLocCode]],1)</f>
        <v>B</v>
      </c>
      <c r="J1055" t="s">
        <v>515</v>
      </c>
    </row>
    <row r="1056" spans="1:10" x14ac:dyDescent="0.45">
      <c r="A1056" t="s">
        <v>14</v>
      </c>
      <c r="B1056" t="s">
        <v>118</v>
      </c>
      <c r="C1056" t="s">
        <v>121</v>
      </c>
      <c r="D1056" s="1" t="s">
        <v>518</v>
      </c>
      <c r="E1056" t="s">
        <v>53</v>
      </c>
      <c r="F1056" t="s">
        <v>124</v>
      </c>
      <c r="G1056" t="s">
        <v>255</v>
      </c>
      <c r="H1056" t="s">
        <v>356</v>
      </c>
      <c r="I1056" t="str">
        <f>RIGHT(HvDOutputData[[#This Row],[OPLocCode]],1)</f>
        <v>A</v>
      </c>
      <c r="J1056" t="s">
        <v>516</v>
      </c>
    </row>
    <row r="1057" spans="1:10" x14ac:dyDescent="0.45">
      <c r="A1057" t="s">
        <v>14</v>
      </c>
      <c r="B1057" t="s">
        <v>118</v>
      </c>
      <c r="C1057" t="s">
        <v>121</v>
      </c>
      <c r="D1057" s="1" t="s">
        <v>518</v>
      </c>
      <c r="E1057" t="s">
        <v>53</v>
      </c>
      <c r="F1057" t="s">
        <v>124</v>
      </c>
      <c r="G1057" t="s">
        <v>255</v>
      </c>
      <c r="H1057" t="s">
        <v>357</v>
      </c>
      <c r="I1057" t="str">
        <f>RIGHT(HvDOutputData[[#This Row],[OPLocCode]],1)</f>
        <v>B</v>
      </c>
      <c r="J1057" t="s">
        <v>517</v>
      </c>
    </row>
    <row r="1058" spans="1:10" x14ac:dyDescent="0.45">
      <c r="A1058" t="s">
        <v>14</v>
      </c>
      <c r="B1058" t="s">
        <v>116</v>
      </c>
      <c r="C1058" t="s">
        <v>119</v>
      </c>
      <c r="D1058" s="1" t="s">
        <v>519</v>
      </c>
      <c r="E1058" t="s">
        <v>42</v>
      </c>
      <c r="F1058" t="s">
        <v>27</v>
      </c>
      <c r="G1058" t="s">
        <v>254</v>
      </c>
      <c r="H1058" t="s">
        <v>262</v>
      </c>
      <c r="I1058" t="str">
        <f>RIGHT(HvDOutputData[[#This Row],[OPLocCode]],1)</f>
        <v>1</v>
      </c>
      <c r="J1058" t="s">
        <v>362</v>
      </c>
    </row>
    <row r="1059" spans="1:10" x14ac:dyDescent="0.45">
      <c r="A1059" t="s">
        <v>14</v>
      </c>
      <c r="B1059" t="s">
        <v>116</v>
      </c>
      <c r="C1059" t="s">
        <v>119</v>
      </c>
      <c r="D1059" s="1" t="s">
        <v>519</v>
      </c>
      <c r="E1059" t="s">
        <v>42</v>
      </c>
      <c r="F1059" t="s">
        <v>27</v>
      </c>
      <c r="G1059" t="s">
        <v>254</v>
      </c>
      <c r="H1059" t="s">
        <v>263</v>
      </c>
      <c r="I1059" t="str">
        <f>RIGHT(HvDOutputData[[#This Row],[OPLocCode]],1)</f>
        <v>2</v>
      </c>
      <c r="J1059" t="s">
        <v>363</v>
      </c>
    </row>
    <row r="1060" spans="1:10" x14ac:dyDescent="0.45">
      <c r="A1060" t="s">
        <v>14</v>
      </c>
      <c r="B1060" t="s">
        <v>116</v>
      </c>
      <c r="C1060" t="s">
        <v>119</v>
      </c>
      <c r="D1060" s="1" t="s">
        <v>519</v>
      </c>
      <c r="E1060" t="s">
        <v>42</v>
      </c>
      <c r="F1060" t="s">
        <v>27</v>
      </c>
      <c r="G1060" t="s">
        <v>254</v>
      </c>
      <c r="H1060" t="s">
        <v>264</v>
      </c>
      <c r="I1060" t="str">
        <f>RIGHT(HvDOutputData[[#This Row],[OPLocCode]],1)</f>
        <v>3</v>
      </c>
      <c r="J1060" t="s">
        <v>364</v>
      </c>
    </row>
    <row r="1061" spans="1:10" x14ac:dyDescent="0.45">
      <c r="A1061" t="s">
        <v>14</v>
      </c>
      <c r="B1061" t="s">
        <v>116</v>
      </c>
      <c r="C1061" t="s">
        <v>119</v>
      </c>
      <c r="D1061" s="1" t="s">
        <v>519</v>
      </c>
      <c r="E1061" t="s">
        <v>42</v>
      </c>
      <c r="F1061" t="s">
        <v>27</v>
      </c>
      <c r="G1061" t="s">
        <v>254</v>
      </c>
      <c r="H1061" t="s">
        <v>265</v>
      </c>
      <c r="I1061" t="str">
        <f>RIGHT(HvDOutputData[[#This Row],[OPLocCode]],1)</f>
        <v>4</v>
      </c>
      <c r="J1061" t="s">
        <v>362</v>
      </c>
    </row>
    <row r="1062" spans="1:10" x14ac:dyDescent="0.45">
      <c r="A1062" t="s">
        <v>14</v>
      </c>
      <c r="B1062" t="s">
        <v>116</v>
      </c>
      <c r="C1062" t="s">
        <v>119</v>
      </c>
      <c r="D1062" s="1" t="s">
        <v>519</v>
      </c>
      <c r="E1062" t="s">
        <v>42</v>
      </c>
      <c r="F1062" t="s">
        <v>27</v>
      </c>
      <c r="G1062" t="s">
        <v>254</v>
      </c>
      <c r="H1062" t="s">
        <v>266</v>
      </c>
      <c r="I1062" t="str">
        <f>RIGHT(HvDOutputData[[#This Row],[OPLocCode]],1)</f>
        <v>5</v>
      </c>
      <c r="J1062" t="s">
        <v>365</v>
      </c>
    </row>
    <row r="1063" spans="1:10" x14ac:dyDescent="0.45">
      <c r="A1063" t="s">
        <v>14</v>
      </c>
      <c r="B1063" t="s">
        <v>116</v>
      </c>
      <c r="C1063" t="s">
        <v>119</v>
      </c>
      <c r="D1063" s="1" t="s">
        <v>519</v>
      </c>
      <c r="E1063" t="s">
        <v>42</v>
      </c>
      <c r="F1063" t="s">
        <v>27</v>
      </c>
      <c r="G1063" t="s">
        <v>254</v>
      </c>
      <c r="H1063" t="s">
        <v>267</v>
      </c>
      <c r="I1063" t="str">
        <f>RIGHT(HvDOutputData[[#This Row],[OPLocCode]],1)</f>
        <v>6</v>
      </c>
      <c r="J1063" t="s">
        <v>366</v>
      </c>
    </row>
    <row r="1064" spans="1:10" x14ac:dyDescent="0.45">
      <c r="A1064" t="s">
        <v>14</v>
      </c>
      <c r="B1064" t="s">
        <v>116</v>
      </c>
      <c r="C1064" t="s">
        <v>119</v>
      </c>
      <c r="D1064" s="1" t="s">
        <v>519</v>
      </c>
      <c r="E1064" t="s">
        <v>42</v>
      </c>
      <c r="F1064" t="s">
        <v>27</v>
      </c>
      <c r="G1064" t="s">
        <v>254</v>
      </c>
      <c r="H1064" t="s">
        <v>256</v>
      </c>
      <c r="I1064" t="str">
        <f>RIGHT(HvDOutputData[[#This Row],[OPLocCode]],1)</f>
        <v>1</v>
      </c>
      <c r="J1064" t="s">
        <v>367</v>
      </c>
    </row>
    <row r="1065" spans="1:10" x14ac:dyDescent="0.45">
      <c r="A1065" t="s">
        <v>14</v>
      </c>
      <c r="B1065" t="s">
        <v>116</v>
      </c>
      <c r="C1065" t="s">
        <v>119</v>
      </c>
      <c r="D1065" s="1" t="s">
        <v>519</v>
      </c>
      <c r="E1065" t="s">
        <v>42</v>
      </c>
      <c r="F1065" t="s">
        <v>27</v>
      </c>
      <c r="G1065" t="s">
        <v>254</v>
      </c>
      <c r="H1065" t="s">
        <v>257</v>
      </c>
      <c r="I1065" t="str">
        <f>RIGHT(HvDOutputData[[#This Row],[OPLocCode]],1)</f>
        <v>2</v>
      </c>
      <c r="J1065" t="s">
        <v>368</v>
      </c>
    </row>
    <row r="1066" spans="1:10" x14ac:dyDescent="0.45">
      <c r="A1066" t="s">
        <v>14</v>
      </c>
      <c r="B1066" t="s">
        <v>116</v>
      </c>
      <c r="C1066" t="s">
        <v>119</v>
      </c>
      <c r="D1066" s="1" t="s">
        <v>519</v>
      </c>
      <c r="E1066" t="s">
        <v>42</v>
      </c>
      <c r="F1066" t="s">
        <v>27</v>
      </c>
      <c r="G1066" t="s">
        <v>254</v>
      </c>
      <c r="H1066" t="s">
        <v>258</v>
      </c>
      <c r="I1066" t="str">
        <f>RIGHT(HvDOutputData[[#This Row],[OPLocCode]],1)</f>
        <v>3</v>
      </c>
      <c r="J1066" t="s">
        <v>369</v>
      </c>
    </row>
    <row r="1067" spans="1:10" x14ac:dyDescent="0.45">
      <c r="A1067" t="s">
        <v>14</v>
      </c>
      <c r="B1067" t="s">
        <v>116</v>
      </c>
      <c r="C1067" t="s">
        <v>119</v>
      </c>
      <c r="D1067" s="1" t="s">
        <v>519</v>
      </c>
      <c r="E1067" t="s">
        <v>42</v>
      </c>
      <c r="F1067" t="s">
        <v>27</v>
      </c>
      <c r="G1067" t="s">
        <v>254</v>
      </c>
      <c r="H1067" t="s">
        <v>259</v>
      </c>
      <c r="I1067" t="str">
        <f>RIGHT(HvDOutputData[[#This Row],[OPLocCode]],1)</f>
        <v>4</v>
      </c>
      <c r="J1067" t="s">
        <v>367</v>
      </c>
    </row>
    <row r="1068" spans="1:10" x14ac:dyDescent="0.45">
      <c r="A1068" t="s">
        <v>14</v>
      </c>
      <c r="B1068" t="s">
        <v>116</v>
      </c>
      <c r="C1068" t="s">
        <v>119</v>
      </c>
      <c r="D1068" s="1" t="s">
        <v>519</v>
      </c>
      <c r="E1068" t="s">
        <v>42</v>
      </c>
      <c r="F1068" t="s">
        <v>27</v>
      </c>
      <c r="G1068" t="s">
        <v>254</v>
      </c>
      <c r="H1068" t="s">
        <v>260</v>
      </c>
      <c r="I1068" t="str">
        <f>RIGHT(HvDOutputData[[#This Row],[OPLocCode]],1)</f>
        <v>5</v>
      </c>
      <c r="J1068" t="s">
        <v>370</v>
      </c>
    </row>
    <row r="1069" spans="1:10" x14ac:dyDescent="0.45">
      <c r="A1069" t="s">
        <v>14</v>
      </c>
      <c r="B1069" t="s">
        <v>116</v>
      </c>
      <c r="C1069" t="s">
        <v>119</v>
      </c>
      <c r="D1069" s="1" t="s">
        <v>519</v>
      </c>
      <c r="E1069" t="s">
        <v>42</v>
      </c>
      <c r="F1069" t="s">
        <v>27</v>
      </c>
      <c r="G1069" t="s">
        <v>254</v>
      </c>
      <c r="H1069" t="s">
        <v>261</v>
      </c>
      <c r="I1069" t="str">
        <f>RIGHT(HvDOutputData[[#This Row],[OPLocCode]],1)</f>
        <v>6</v>
      </c>
      <c r="J1069" t="s">
        <v>371</v>
      </c>
    </row>
    <row r="1070" spans="1:10" x14ac:dyDescent="0.45">
      <c r="A1070" t="s">
        <v>14</v>
      </c>
      <c r="B1070" t="s">
        <v>116</v>
      </c>
      <c r="C1070" t="s">
        <v>119</v>
      </c>
      <c r="D1070" s="1" t="s">
        <v>519</v>
      </c>
      <c r="E1070" t="s">
        <v>42</v>
      </c>
      <c r="F1070" t="s">
        <v>27</v>
      </c>
      <c r="G1070" t="s">
        <v>254</v>
      </c>
      <c r="H1070" t="s">
        <v>268</v>
      </c>
      <c r="I1070" t="str">
        <f>RIGHT(HvDOutputData[[#This Row],[OPLocCode]],1)</f>
        <v>1</v>
      </c>
      <c r="J1070" t="s">
        <v>372</v>
      </c>
    </row>
    <row r="1071" spans="1:10" x14ac:dyDescent="0.45">
      <c r="A1071" t="s">
        <v>14</v>
      </c>
      <c r="B1071" t="s">
        <v>116</v>
      </c>
      <c r="C1071" t="s">
        <v>119</v>
      </c>
      <c r="D1071" s="1" t="s">
        <v>519</v>
      </c>
      <c r="E1071" t="s">
        <v>42</v>
      </c>
      <c r="F1071" t="s">
        <v>27</v>
      </c>
      <c r="G1071" t="s">
        <v>254</v>
      </c>
      <c r="H1071" t="s">
        <v>269</v>
      </c>
      <c r="I1071" t="str">
        <f>RIGHT(HvDOutputData[[#This Row],[OPLocCode]],1)</f>
        <v>2</v>
      </c>
      <c r="J1071" t="s">
        <v>373</v>
      </c>
    </row>
    <row r="1072" spans="1:10" x14ac:dyDescent="0.45">
      <c r="A1072" t="s">
        <v>14</v>
      </c>
      <c r="B1072" t="s">
        <v>116</v>
      </c>
      <c r="C1072" t="s">
        <v>119</v>
      </c>
      <c r="D1072" s="1" t="s">
        <v>519</v>
      </c>
      <c r="E1072" t="s">
        <v>42</v>
      </c>
      <c r="F1072" t="s">
        <v>27</v>
      </c>
      <c r="G1072" t="s">
        <v>254</v>
      </c>
      <c r="H1072" t="s">
        <v>270</v>
      </c>
      <c r="I1072" t="str">
        <f>RIGHT(HvDOutputData[[#This Row],[OPLocCode]],1)</f>
        <v>3</v>
      </c>
      <c r="J1072" t="s">
        <v>374</v>
      </c>
    </row>
    <row r="1073" spans="1:10" x14ac:dyDescent="0.45">
      <c r="A1073" t="s">
        <v>14</v>
      </c>
      <c r="B1073" t="s">
        <v>116</v>
      </c>
      <c r="C1073" t="s">
        <v>119</v>
      </c>
      <c r="D1073" s="1" t="s">
        <v>519</v>
      </c>
      <c r="E1073" t="s">
        <v>42</v>
      </c>
      <c r="F1073" t="s">
        <v>27</v>
      </c>
      <c r="G1073" t="s">
        <v>254</v>
      </c>
      <c r="H1073" t="s">
        <v>271</v>
      </c>
      <c r="I1073" t="str">
        <f>RIGHT(HvDOutputData[[#This Row],[OPLocCode]],1)</f>
        <v>4</v>
      </c>
      <c r="J1073" t="s">
        <v>375</v>
      </c>
    </row>
    <row r="1074" spans="1:10" x14ac:dyDescent="0.45">
      <c r="A1074" t="s">
        <v>14</v>
      </c>
      <c r="B1074" t="s">
        <v>116</v>
      </c>
      <c r="C1074" t="s">
        <v>119</v>
      </c>
      <c r="D1074" s="1" t="s">
        <v>519</v>
      </c>
      <c r="E1074" t="s">
        <v>42</v>
      </c>
      <c r="F1074" t="s">
        <v>27</v>
      </c>
      <c r="G1074" t="s">
        <v>254</v>
      </c>
      <c r="H1074" t="s">
        <v>272</v>
      </c>
      <c r="I1074" t="str">
        <f>RIGHT(HvDOutputData[[#This Row],[OPLocCode]],1)</f>
        <v>5</v>
      </c>
      <c r="J1074" t="s">
        <v>376</v>
      </c>
    </row>
    <row r="1075" spans="1:10" x14ac:dyDescent="0.45">
      <c r="A1075" t="s">
        <v>14</v>
      </c>
      <c r="B1075" t="s">
        <v>116</v>
      </c>
      <c r="C1075" t="s">
        <v>119</v>
      </c>
      <c r="D1075" s="1" t="s">
        <v>519</v>
      </c>
      <c r="E1075" t="s">
        <v>42</v>
      </c>
      <c r="F1075" t="s">
        <v>27</v>
      </c>
      <c r="G1075" t="s">
        <v>254</v>
      </c>
      <c r="H1075" t="s">
        <v>273</v>
      </c>
      <c r="I1075" t="str">
        <f>RIGHT(HvDOutputData[[#This Row],[OPLocCode]],1)</f>
        <v>6</v>
      </c>
      <c r="J1075" t="s">
        <v>377</v>
      </c>
    </row>
    <row r="1076" spans="1:10" x14ac:dyDescent="0.45">
      <c r="A1076" t="s">
        <v>14</v>
      </c>
      <c r="B1076" t="s">
        <v>116</v>
      </c>
      <c r="C1076" t="s">
        <v>119</v>
      </c>
      <c r="D1076" s="1" t="s">
        <v>519</v>
      </c>
      <c r="E1076" t="s">
        <v>42</v>
      </c>
      <c r="F1076" t="s">
        <v>27</v>
      </c>
      <c r="G1076" t="s">
        <v>254</v>
      </c>
      <c r="H1076" t="s">
        <v>274</v>
      </c>
      <c r="I1076" t="str">
        <f>RIGHT(HvDOutputData[[#This Row],[OPLocCode]],1)</f>
        <v>1</v>
      </c>
      <c r="J1076" t="s">
        <v>378</v>
      </c>
    </row>
    <row r="1077" spans="1:10" x14ac:dyDescent="0.45">
      <c r="A1077" t="s">
        <v>14</v>
      </c>
      <c r="B1077" t="s">
        <v>116</v>
      </c>
      <c r="C1077" t="s">
        <v>119</v>
      </c>
      <c r="D1077" s="1" t="s">
        <v>519</v>
      </c>
      <c r="E1077" t="s">
        <v>42</v>
      </c>
      <c r="F1077" t="s">
        <v>27</v>
      </c>
      <c r="G1077" t="s">
        <v>254</v>
      </c>
      <c r="H1077" t="s">
        <v>275</v>
      </c>
      <c r="I1077" t="str">
        <f>RIGHT(HvDOutputData[[#This Row],[OPLocCode]],1)</f>
        <v>2</v>
      </c>
      <c r="J1077" t="s">
        <v>379</v>
      </c>
    </row>
    <row r="1078" spans="1:10" x14ac:dyDescent="0.45">
      <c r="A1078" t="s">
        <v>14</v>
      </c>
      <c r="B1078" t="s">
        <v>116</v>
      </c>
      <c r="C1078" t="s">
        <v>119</v>
      </c>
      <c r="D1078" s="1" t="s">
        <v>519</v>
      </c>
      <c r="E1078" t="s">
        <v>42</v>
      </c>
      <c r="F1078" t="s">
        <v>27</v>
      </c>
      <c r="G1078" t="s">
        <v>254</v>
      </c>
      <c r="H1078" t="s">
        <v>276</v>
      </c>
      <c r="I1078" t="str">
        <f>RIGHT(HvDOutputData[[#This Row],[OPLocCode]],1)</f>
        <v>3</v>
      </c>
      <c r="J1078" t="s">
        <v>380</v>
      </c>
    </row>
    <row r="1079" spans="1:10" x14ac:dyDescent="0.45">
      <c r="A1079" t="s">
        <v>14</v>
      </c>
      <c r="B1079" t="s">
        <v>116</v>
      </c>
      <c r="C1079" t="s">
        <v>119</v>
      </c>
      <c r="D1079" s="1" t="s">
        <v>519</v>
      </c>
      <c r="E1079" t="s">
        <v>42</v>
      </c>
      <c r="F1079" t="s">
        <v>27</v>
      </c>
      <c r="G1079" t="s">
        <v>254</v>
      </c>
      <c r="H1079" t="s">
        <v>277</v>
      </c>
      <c r="I1079" t="str">
        <f>RIGHT(HvDOutputData[[#This Row],[OPLocCode]],1)</f>
        <v>4</v>
      </c>
      <c r="J1079" t="s">
        <v>381</v>
      </c>
    </row>
    <row r="1080" spans="1:10" x14ac:dyDescent="0.45">
      <c r="A1080" t="s">
        <v>14</v>
      </c>
      <c r="B1080" t="s">
        <v>116</v>
      </c>
      <c r="C1080" t="s">
        <v>119</v>
      </c>
      <c r="D1080" s="1" t="s">
        <v>519</v>
      </c>
      <c r="E1080" t="s">
        <v>42</v>
      </c>
      <c r="F1080" t="s">
        <v>27</v>
      </c>
      <c r="G1080" t="s">
        <v>254</v>
      </c>
      <c r="H1080" t="s">
        <v>278</v>
      </c>
      <c r="I1080" t="str">
        <f>RIGHT(HvDOutputData[[#This Row],[OPLocCode]],1)</f>
        <v>5</v>
      </c>
      <c r="J1080" t="s">
        <v>382</v>
      </c>
    </row>
    <row r="1081" spans="1:10" x14ac:dyDescent="0.45">
      <c r="A1081" t="s">
        <v>14</v>
      </c>
      <c r="B1081" t="s">
        <v>116</v>
      </c>
      <c r="C1081" t="s">
        <v>119</v>
      </c>
      <c r="D1081" s="1" t="s">
        <v>519</v>
      </c>
      <c r="E1081" t="s">
        <v>42</v>
      </c>
      <c r="F1081" t="s">
        <v>27</v>
      </c>
      <c r="G1081" t="s">
        <v>254</v>
      </c>
      <c r="H1081" t="s">
        <v>279</v>
      </c>
      <c r="I1081" t="str">
        <f>RIGHT(HvDOutputData[[#This Row],[OPLocCode]],1)</f>
        <v>6</v>
      </c>
      <c r="J1081" t="s">
        <v>383</v>
      </c>
    </row>
    <row r="1082" spans="1:10" x14ac:dyDescent="0.45">
      <c r="A1082" t="s">
        <v>14</v>
      </c>
      <c r="B1082" t="s">
        <v>116</v>
      </c>
      <c r="C1082" t="s">
        <v>119</v>
      </c>
      <c r="D1082" s="1" t="s">
        <v>519</v>
      </c>
      <c r="E1082" t="s">
        <v>42</v>
      </c>
      <c r="F1082" t="s">
        <v>27</v>
      </c>
      <c r="G1082" t="s">
        <v>254</v>
      </c>
      <c r="H1082" t="s">
        <v>280</v>
      </c>
      <c r="I1082" t="str">
        <f>RIGHT(HvDOutputData[[#This Row],[OPLocCode]],1)</f>
        <v>1</v>
      </c>
      <c r="J1082" t="s">
        <v>384</v>
      </c>
    </row>
    <row r="1083" spans="1:10" x14ac:dyDescent="0.45">
      <c r="A1083" t="s">
        <v>14</v>
      </c>
      <c r="B1083" t="s">
        <v>116</v>
      </c>
      <c r="C1083" t="s">
        <v>119</v>
      </c>
      <c r="D1083" s="1" t="s">
        <v>519</v>
      </c>
      <c r="E1083" t="s">
        <v>42</v>
      </c>
      <c r="F1083" t="s">
        <v>27</v>
      </c>
      <c r="G1083" t="s">
        <v>254</v>
      </c>
      <c r="H1083" t="s">
        <v>281</v>
      </c>
      <c r="I1083" t="str">
        <f>RIGHT(HvDOutputData[[#This Row],[OPLocCode]],1)</f>
        <v>2</v>
      </c>
      <c r="J1083" t="s">
        <v>385</v>
      </c>
    </row>
    <row r="1084" spans="1:10" x14ac:dyDescent="0.45">
      <c r="A1084" t="s">
        <v>14</v>
      </c>
      <c r="B1084" t="s">
        <v>116</v>
      </c>
      <c r="C1084" t="s">
        <v>119</v>
      </c>
      <c r="D1084" s="1" t="s">
        <v>519</v>
      </c>
      <c r="E1084" t="s">
        <v>42</v>
      </c>
      <c r="F1084" t="s">
        <v>27</v>
      </c>
      <c r="G1084" t="s">
        <v>254</v>
      </c>
      <c r="H1084" t="s">
        <v>282</v>
      </c>
      <c r="I1084" t="str">
        <f>RIGHT(HvDOutputData[[#This Row],[OPLocCode]],1)</f>
        <v>3</v>
      </c>
      <c r="J1084" t="s">
        <v>386</v>
      </c>
    </row>
    <row r="1085" spans="1:10" x14ac:dyDescent="0.45">
      <c r="A1085" t="s">
        <v>14</v>
      </c>
      <c r="B1085" t="s">
        <v>116</v>
      </c>
      <c r="C1085" t="s">
        <v>119</v>
      </c>
      <c r="D1085" s="1" t="s">
        <v>519</v>
      </c>
      <c r="E1085" t="s">
        <v>42</v>
      </c>
      <c r="F1085" t="s">
        <v>27</v>
      </c>
      <c r="G1085" t="s">
        <v>254</v>
      </c>
      <c r="H1085" t="s">
        <v>283</v>
      </c>
      <c r="I1085" t="str">
        <f>RIGHT(HvDOutputData[[#This Row],[OPLocCode]],1)</f>
        <v>4</v>
      </c>
      <c r="J1085" t="s">
        <v>387</v>
      </c>
    </row>
    <row r="1086" spans="1:10" x14ac:dyDescent="0.45">
      <c r="A1086" t="s">
        <v>14</v>
      </c>
      <c r="B1086" t="s">
        <v>116</v>
      </c>
      <c r="C1086" t="s">
        <v>119</v>
      </c>
      <c r="D1086" s="1" t="s">
        <v>519</v>
      </c>
      <c r="E1086" t="s">
        <v>42</v>
      </c>
      <c r="F1086" t="s">
        <v>27</v>
      </c>
      <c r="G1086" t="s">
        <v>254</v>
      </c>
      <c r="H1086" t="s">
        <v>284</v>
      </c>
      <c r="I1086" t="str">
        <f>RIGHT(HvDOutputData[[#This Row],[OPLocCode]],1)</f>
        <v>5</v>
      </c>
      <c r="J1086" t="s">
        <v>388</v>
      </c>
    </row>
    <row r="1087" spans="1:10" x14ac:dyDescent="0.45">
      <c r="A1087" t="s">
        <v>14</v>
      </c>
      <c r="B1087" t="s">
        <v>116</v>
      </c>
      <c r="C1087" t="s">
        <v>119</v>
      </c>
      <c r="D1087" s="1" t="s">
        <v>519</v>
      </c>
      <c r="E1087" t="s">
        <v>42</v>
      </c>
      <c r="F1087" t="s">
        <v>27</v>
      </c>
      <c r="G1087" t="s">
        <v>254</v>
      </c>
      <c r="H1087" t="s">
        <v>285</v>
      </c>
      <c r="I1087" t="str">
        <f>RIGHT(HvDOutputData[[#This Row],[OPLocCode]],1)</f>
        <v>6</v>
      </c>
      <c r="J1087" t="s">
        <v>389</v>
      </c>
    </row>
    <row r="1088" spans="1:10" x14ac:dyDescent="0.45">
      <c r="A1088" t="s">
        <v>14</v>
      </c>
      <c r="B1088" t="s">
        <v>116</v>
      </c>
      <c r="C1088" t="s">
        <v>119</v>
      </c>
      <c r="D1088" s="1" t="s">
        <v>519</v>
      </c>
      <c r="E1088" t="s">
        <v>42</v>
      </c>
      <c r="F1088" t="s">
        <v>27</v>
      </c>
      <c r="G1088" t="s">
        <v>254</v>
      </c>
      <c r="H1088" t="s">
        <v>29</v>
      </c>
      <c r="I1088" t="str">
        <f>RIGHT(HvDOutputData[[#This Row],[OPLocCode]],1)</f>
        <v>1</v>
      </c>
      <c r="J1088" t="s">
        <v>390</v>
      </c>
    </row>
    <row r="1089" spans="1:10" x14ac:dyDescent="0.45">
      <c r="A1089" t="s">
        <v>14</v>
      </c>
      <c r="B1089" t="s">
        <v>116</v>
      </c>
      <c r="C1089" t="s">
        <v>119</v>
      </c>
      <c r="D1089" s="1" t="s">
        <v>519</v>
      </c>
      <c r="E1089" t="s">
        <v>42</v>
      </c>
      <c r="F1089" t="s">
        <v>27</v>
      </c>
      <c r="G1089" t="s">
        <v>254</v>
      </c>
      <c r="H1089" t="s">
        <v>137</v>
      </c>
      <c r="I1089" t="str">
        <f>RIGHT(HvDOutputData[[#This Row],[OPLocCode]],1)</f>
        <v>2</v>
      </c>
      <c r="J1089" t="s">
        <v>391</v>
      </c>
    </row>
    <row r="1090" spans="1:10" x14ac:dyDescent="0.45">
      <c r="A1090" t="s">
        <v>14</v>
      </c>
      <c r="B1090" t="s">
        <v>116</v>
      </c>
      <c r="C1090" t="s">
        <v>119</v>
      </c>
      <c r="D1090" s="1" t="s">
        <v>519</v>
      </c>
      <c r="E1090" t="s">
        <v>42</v>
      </c>
      <c r="F1090" t="s">
        <v>27</v>
      </c>
      <c r="G1090" t="s">
        <v>254</v>
      </c>
      <c r="H1090" t="s">
        <v>286</v>
      </c>
      <c r="I1090" t="str">
        <f>RIGHT(HvDOutputData[[#This Row],[OPLocCode]],1)</f>
        <v>3</v>
      </c>
      <c r="J1090" t="s">
        <v>392</v>
      </c>
    </row>
    <row r="1091" spans="1:10" x14ac:dyDescent="0.45">
      <c r="A1091" t="s">
        <v>14</v>
      </c>
      <c r="B1091" t="s">
        <v>116</v>
      </c>
      <c r="C1091" t="s">
        <v>119</v>
      </c>
      <c r="D1091" s="1" t="s">
        <v>519</v>
      </c>
      <c r="E1091" t="s">
        <v>42</v>
      </c>
      <c r="F1091" t="s">
        <v>27</v>
      </c>
      <c r="G1091" t="s">
        <v>254</v>
      </c>
      <c r="H1091" t="s">
        <v>287</v>
      </c>
      <c r="I1091" t="str">
        <f>RIGHT(HvDOutputData[[#This Row],[OPLocCode]],1)</f>
        <v>4</v>
      </c>
      <c r="J1091" t="s">
        <v>393</v>
      </c>
    </row>
    <row r="1092" spans="1:10" x14ac:dyDescent="0.45">
      <c r="A1092" t="s">
        <v>14</v>
      </c>
      <c r="B1092" t="s">
        <v>116</v>
      </c>
      <c r="C1092" t="s">
        <v>119</v>
      </c>
      <c r="D1092" s="1" t="s">
        <v>519</v>
      </c>
      <c r="E1092" t="s">
        <v>42</v>
      </c>
      <c r="F1092" t="s">
        <v>27</v>
      </c>
      <c r="G1092" t="s">
        <v>254</v>
      </c>
      <c r="H1092" t="s">
        <v>288</v>
      </c>
      <c r="I1092" t="str">
        <f>RIGHT(HvDOutputData[[#This Row],[OPLocCode]],1)</f>
        <v>5</v>
      </c>
      <c r="J1092" t="s">
        <v>394</v>
      </c>
    </row>
    <row r="1093" spans="1:10" x14ac:dyDescent="0.45">
      <c r="A1093" t="s">
        <v>14</v>
      </c>
      <c r="B1093" t="s">
        <v>116</v>
      </c>
      <c r="C1093" t="s">
        <v>119</v>
      </c>
      <c r="D1093" s="1" t="s">
        <v>519</v>
      </c>
      <c r="E1093" t="s">
        <v>42</v>
      </c>
      <c r="F1093" t="s">
        <v>27</v>
      </c>
      <c r="G1093" t="s">
        <v>254</v>
      </c>
      <c r="H1093" t="s">
        <v>289</v>
      </c>
      <c r="I1093" t="str">
        <f>RIGHT(HvDOutputData[[#This Row],[OPLocCode]],1)</f>
        <v>6</v>
      </c>
      <c r="J1093" t="s">
        <v>395</v>
      </c>
    </row>
    <row r="1094" spans="1:10" x14ac:dyDescent="0.45">
      <c r="A1094" t="s">
        <v>14</v>
      </c>
      <c r="B1094" t="s">
        <v>117</v>
      </c>
      <c r="C1094" t="s">
        <v>120</v>
      </c>
      <c r="D1094" s="1" t="s">
        <v>519</v>
      </c>
      <c r="E1094" t="s">
        <v>42</v>
      </c>
      <c r="F1094" t="s">
        <v>27</v>
      </c>
      <c r="G1094" t="s">
        <v>254</v>
      </c>
      <c r="H1094" t="s">
        <v>262</v>
      </c>
      <c r="I1094" t="str">
        <f>RIGHT(HvDOutputData[[#This Row],[OPLocCode]],1)</f>
        <v>1</v>
      </c>
      <c r="J1094" t="s">
        <v>362</v>
      </c>
    </row>
    <row r="1095" spans="1:10" x14ac:dyDescent="0.45">
      <c r="A1095" t="s">
        <v>14</v>
      </c>
      <c r="B1095" t="s">
        <v>117</v>
      </c>
      <c r="C1095" t="s">
        <v>120</v>
      </c>
      <c r="D1095" s="1" t="s">
        <v>519</v>
      </c>
      <c r="E1095" t="s">
        <v>42</v>
      </c>
      <c r="F1095" t="s">
        <v>27</v>
      </c>
      <c r="G1095" t="s">
        <v>254</v>
      </c>
      <c r="H1095" t="s">
        <v>263</v>
      </c>
      <c r="I1095" t="str">
        <f>RIGHT(HvDOutputData[[#This Row],[OPLocCode]],1)</f>
        <v>2</v>
      </c>
      <c r="J1095" t="s">
        <v>363</v>
      </c>
    </row>
    <row r="1096" spans="1:10" x14ac:dyDescent="0.45">
      <c r="A1096" t="s">
        <v>14</v>
      </c>
      <c r="B1096" t="s">
        <v>117</v>
      </c>
      <c r="C1096" t="s">
        <v>120</v>
      </c>
      <c r="D1096" s="1" t="s">
        <v>519</v>
      </c>
      <c r="E1096" t="s">
        <v>42</v>
      </c>
      <c r="F1096" t="s">
        <v>27</v>
      </c>
      <c r="G1096" t="s">
        <v>254</v>
      </c>
      <c r="H1096" t="s">
        <v>264</v>
      </c>
      <c r="I1096" t="str">
        <f>RIGHT(HvDOutputData[[#This Row],[OPLocCode]],1)</f>
        <v>3</v>
      </c>
      <c r="J1096" t="s">
        <v>364</v>
      </c>
    </row>
    <row r="1097" spans="1:10" x14ac:dyDescent="0.45">
      <c r="A1097" t="s">
        <v>14</v>
      </c>
      <c r="B1097" t="s">
        <v>117</v>
      </c>
      <c r="C1097" t="s">
        <v>120</v>
      </c>
      <c r="D1097" s="1" t="s">
        <v>519</v>
      </c>
      <c r="E1097" t="s">
        <v>42</v>
      </c>
      <c r="F1097" t="s">
        <v>27</v>
      </c>
      <c r="G1097" t="s">
        <v>254</v>
      </c>
      <c r="H1097" t="s">
        <v>265</v>
      </c>
      <c r="I1097" t="str">
        <f>RIGHT(HvDOutputData[[#This Row],[OPLocCode]],1)</f>
        <v>4</v>
      </c>
      <c r="J1097" t="s">
        <v>468</v>
      </c>
    </row>
    <row r="1098" spans="1:10" x14ac:dyDescent="0.45">
      <c r="A1098" t="s">
        <v>14</v>
      </c>
      <c r="B1098" t="s">
        <v>117</v>
      </c>
      <c r="C1098" t="s">
        <v>120</v>
      </c>
      <c r="D1098" s="1" t="s">
        <v>519</v>
      </c>
      <c r="E1098" t="s">
        <v>42</v>
      </c>
      <c r="F1098" t="s">
        <v>27</v>
      </c>
      <c r="G1098" t="s">
        <v>254</v>
      </c>
      <c r="H1098" t="s">
        <v>266</v>
      </c>
      <c r="I1098" t="str">
        <f>RIGHT(HvDOutputData[[#This Row],[OPLocCode]],1)</f>
        <v>5</v>
      </c>
      <c r="J1098" t="s">
        <v>365</v>
      </c>
    </row>
    <row r="1099" spans="1:10" x14ac:dyDescent="0.45">
      <c r="A1099" t="s">
        <v>14</v>
      </c>
      <c r="B1099" t="s">
        <v>117</v>
      </c>
      <c r="C1099" t="s">
        <v>120</v>
      </c>
      <c r="D1099" s="1" t="s">
        <v>519</v>
      </c>
      <c r="E1099" t="s">
        <v>42</v>
      </c>
      <c r="F1099" t="s">
        <v>27</v>
      </c>
      <c r="G1099" t="s">
        <v>254</v>
      </c>
      <c r="H1099" t="s">
        <v>267</v>
      </c>
      <c r="I1099" t="str">
        <f>RIGHT(HvDOutputData[[#This Row],[OPLocCode]],1)</f>
        <v>6</v>
      </c>
      <c r="J1099" t="s">
        <v>366</v>
      </c>
    </row>
    <row r="1100" spans="1:10" x14ac:dyDescent="0.45">
      <c r="A1100" t="s">
        <v>14</v>
      </c>
      <c r="B1100" t="s">
        <v>117</v>
      </c>
      <c r="C1100" t="s">
        <v>120</v>
      </c>
      <c r="D1100" s="1" t="s">
        <v>519</v>
      </c>
      <c r="E1100" t="s">
        <v>42</v>
      </c>
      <c r="F1100" t="s">
        <v>27</v>
      </c>
      <c r="G1100" t="s">
        <v>254</v>
      </c>
      <c r="H1100" t="s">
        <v>256</v>
      </c>
      <c r="I1100" t="str">
        <f>RIGHT(HvDOutputData[[#This Row],[OPLocCode]],1)</f>
        <v>1</v>
      </c>
      <c r="J1100" t="s">
        <v>367</v>
      </c>
    </row>
    <row r="1101" spans="1:10" x14ac:dyDescent="0.45">
      <c r="A1101" t="s">
        <v>14</v>
      </c>
      <c r="B1101" t="s">
        <v>117</v>
      </c>
      <c r="C1101" t="s">
        <v>120</v>
      </c>
      <c r="D1101" s="1" t="s">
        <v>519</v>
      </c>
      <c r="E1101" t="s">
        <v>42</v>
      </c>
      <c r="F1101" t="s">
        <v>27</v>
      </c>
      <c r="G1101" t="s">
        <v>254</v>
      </c>
      <c r="H1101" t="s">
        <v>257</v>
      </c>
      <c r="I1101" t="str">
        <f>RIGHT(HvDOutputData[[#This Row],[OPLocCode]],1)</f>
        <v>2</v>
      </c>
      <c r="J1101" t="s">
        <v>368</v>
      </c>
    </row>
    <row r="1102" spans="1:10" x14ac:dyDescent="0.45">
      <c r="A1102" t="s">
        <v>14</v>
      </c>
      <c r="B1102" t="s">
        <v>117</v>
      </c>
      <c r="C1102" t="s">
        <v>120</v>
      </c>
      <c r="D1102" s="1" t="s">
        <v>519</v>
      </c>
      <c r="E1102" t="s">
        <v>42</v>
      </c>
      <c r="F1102" t="s">
        <v>27</v>
      </c>
      <c r="G1102" t="s">
        <v>254</v>
      </c>
      <c r="H1102" t="s">
        <v>258</v>
      </c>
      <c r="I1102" t="str">
        <f>RIGHT(HvDOutputData[[#This Row],[OPLocCode]],1)</f>
        <v>3</v>
      </c>
      <c r="J1102" t="s">
        <v>369</v>
      </c>
    </row>
    <row r="1103" spans="1:10" x14ac:dyDescent="0.45">
      <c r="A1103" t="s">
        <v>14</v>
      </c>
      <c r="B1103" t="s">
        <v>117</v>
      </c>
      <c r="C1103" t="s">
        <v>120</v>
      </c>
      <c r="D1103" s="1" t="s">
        <v>519</v>
      </c>
      <c r="E1103" t="s">
        <v>42</v>
      </c>
      <c r="F1103" t="s">
        <v>27</v>
      </c>
      <c r="G1103" t="s">
        <v>254</v>
      </c>
      <c r="H1103" t="s">
        <v>259</v>
      </c>
      <c r="I1103" t="str">
        <f>RIGHT(HvDOutputData[[#This Row],[OPLocCode]],1)</f>
        <v>4</v>
      </c>
      <c r="J1103" t="s">
        <v>469</v>
      </c>
    </row>
    <row r="1104" spans="1:10" x14ac:dyDescent="0.45">
      <c r="A1104" t="s">
        <v>14</v>
      </c>
      <c r="B1104" t="s">
        <v>117</v>
      </c>
      <c r="C1104" t="s">
        <v>120</v>
      </c>
      <c r="D1104" s="1" t="s">
        <v>519</v>
      </c>
      <c r="E1104" t="s">
        <v>42</v>
      </c>
      <c r="F1104" t="s">
        <v>27</v>
      </c>
      <c r="G1104" t="s">
        <v>254</v>
      </c>
      <c r="H1104" t="s">
        <v>260</v>
      </c>
      <c r="I1104" t="str">
        <f>RIGHT(HvDOutputData[[#This Row],[OPLocCode]],1)</f>
        <v>5</v>
      </c>
      <c r="J1104" t="s">
        <v>370</v>
      </c>
    </row>
    <row r="1105" spans="1:10" x14ac:dyDescent="0.45">
      <c r="A1105" t="s">
        <v>14</v>
      </c>
      <c r="B1105" t="s">
        <v>117</v>
      </c>
      <c r="C1105" t="s">
        <v>120</v>
      </c>
      <c r="D1105" s="1" t="s">
        <v>519</v>
      </c>
      <c r="E1105" t="s">
        <v>42</v>
      </c>
      <c r="F1105" t="s">
        <v>27</v>
      </c>
      <c r="G1105" t="s">
        <v>254</v>
      </c>
      <c r="H1105" t="s">
        <v>261</v>
      </c>
      <c r="I1105" t="str">
        <f>RIGHT(HvDOutputData[[#This Row],[OPLocCode]],1)</f>
        <v>6</v>
      </c>
      <c r="J1105" t="s">
        <v>371</v>
      </c>
    </row>
    <row r="1106" spans="1:10" x14ac:dyDescent="0.45">
      <c r="A1106" t="s">
        <v>14</v>
      </c>
      <c r="B1106" t="s">
        <v>117</v>
      </c>
      <c r="C1106" t="s">
        <v>120</v>
      </c>
      <c r="D1106" s="1" t="s">
        <v>519</v>
      </c>
      <c r="E1106" t="s">
        <v>42</v>
      </c>
      <c r="F1106" t="s">
        <v>27</v>
      </c>
      <c r="G1106" t="s">
        <v>254</v>
      </c>
      <c r="H1106" t="s">
        <v>268</v>
      </c>
      <c r="I1106" t="str">
        <f>RIGHT(HvDOutputData[[#This Row],[OPLocCode]],1)</f>
        <v>1</v>
      </c>
      <c r="J1106" t="s">
        <v>372</v>
      </c>
    </row>
    <row r="1107" spans="1:10" x14ac:dyDescent="0.45">
      <c r="A1107" t="s">
        <v>14</v>
      </c>
      <c r="B1107" t="s">
        <v>117</v>
      </c>
      <c r="C1107" t="s">
        <v>120</v>
      </c>
      <c r="D1107" s="1" t="s">
        <v>519</v>
      </c>
      <c r="E1107" t="s">
        <v>42</v>
      </c>
      <c r="F1107" t="s">
        <v>27</v>
      </c>
      <c r="G1107" t="s">
        <v>254</v>
      </c>
      <c r="H1107" t="s">
        <v>269</v>
      </c>
      <c r="I1107" t="str">
        <f>RIGHT(HvDOutputData[[#This Row],[OPLocCode]],1)</f>
        <v>2</v>
      </c>
      <c r="J1107" t="s">
        <v>373</v>
      </c>
    </row>
    <row r="1108" spans="1:10" x14ac:dyDescent="0.45">
      <c r="A1108" t="s">
        <v>14</v>
      </c>
      <c r="B1108" t="s">
        <v>117</v>
      </c>
      <c r="C1108" t="s">
        <v>120</v>
      </c>
      <c r="D1108" s="1" t="s">
        <v>519</v>
      </c>
      <c r="E1108" t="s">
        <v>42</v>
      </c>
      <c r="F1108" t="s">
        <v>27</v>
      </c>
      <c r="G1108" t="s">
        <v>254</v>
      </c>
      <c r="H1108" t="s">
        <v>270</v>
      </c>
      <c r="I1108" t="str">
        <f>RIGHT(HvDOutputData[[#This Row],[OPLocCode]],1)</f>
        <v>3</v>
      </c>
      <c r="J1108" t="s">
        <v>374</v>
      </c>
    </row>
    <row r="1109" spans="1:10" x14ac:dyDescent="0.45">
      <c r="A1109" t="s">
        <v>14</v>
      </c>
      <c r="B1109" t="s">
        <v>117</v>
      </c>
      <c r="C1109" t="s">
        <v>120</v>
      </c>
      <c r="D1109" s="1" t="s">
        <v>519</v>
      </c>
      <c r="E1109" t="s">
        <v>42</v>
      </c>
      <c r="F1109" t="s">
        <v>27</v>
      </c>
      <c r="G1109" t="s">
        <v>254</v>
      </c>
      <c r="H1109" t="s">
        <v>271</v>
      </c>
      <c r="I1109" t="str">
        <f>RIGHT(HvDOutputData[[#This Row],[OPLocCode]],1)</f>
        <v>4</v>
      </c>
      <c r="J1109" t="s">
        <v>375</v>
      </c>
    </row>
    <row r="1110" spans="1:10" x14ac:dyDescent="0.45">
      <c r="A1110" t="s">
        <v>14</v>
      </c>
      <c r="B1110" t="s">
        <v>117</v>
      </c>
      <c r="C1110" t="s">
        <v>120</v>
      </c>
      <c r="D1110" s="1" t="s">
        <v>519</v>
      </c>
      <c r="E1110" t="s">
        <v>42</v>
      </c>
      <c r="F1110" t="s">
        <v>27</v>
      </c>
      <c r="G1110" t="s">
        <v>254</v>
      </c>
      <c r="H1110" t="s">
        <v>272</v>
      </c>
      <c r="I1110" t="str">
        <f>RIGHT(HvDOutputData[[#This Row],[OPLocCode]],1)</f>
        <v>5</v>
      </c>
      <c r="J1110" t="s">
        <v>376</v>
      </c>
    </row>
    <row r="1111" spans="1:10" x14ac:dyDescent="0.45">
      <c r="A1111" t="s">
        <v>14</v>
      </c>
      <c r="B1111" t="s">
        <v>117</v>
      </c>
      <c r="C1111" t="s">
        <v>120</v>
      </c>
      <c r="D1111" s="1" t="s">
        <v>519</v>
      </c>
      <c r="E1111" t="s">
        <v>42</v>
      </c>
      <c r="F1111" t="s">
        <v>27</v>
      </c>
      <c r="G1111" t="s">
        <v>254</v>
      </c>
      <c r="H1111" t="s">
        <v>273</v>
      </c>
      <c r="I1111" t="str">
        <f>RIGHT(HvDOutputData[[#This Row],[OPLocCode]],1)</f>
        <v>6</v>
      </c>
      <c r="J1111" t="s">
        <v>377</v>
      </c>
    </row>
    <row r="1112" spans="1:10" x14ac:dyDescent="0.45">
      <c r="A1112" t="s">
        <v>14</v>
      </c>
      <c r="B1112" t="s">
        <v>117</v>
      </c>
      <c r="C1112" t="s">
        <v>120</v>
      </c>
      <c r="D1112" s="1" t="s">
        <v>519</v>
      </c>
      <c r="E1112" t="s">
        <v>42</v>
      </c>
      <c r="F1112" t="s">
        <v>27</v>
      </c>
      <c r="G1112" t="s">
        <v>254</v>
      </c>
      <c r="H1112" t="s">
        <v>274</v>
      </c>
      <c r="I1112" t="str">
        <f>RIGHT(HvDOutputData[[#This Row],[OPLocCode]],1)</f>
        <v>1</v>
      </c>
      <c r="J1112" t="s">
        <v>378</v>
      </c>
    </row>
    <row r="1113" spans="1:10" x14ac:dyDescent="0.45">
      <c r="A1113" t="s">
        <v>14</v>
      </c>
      <c r="B1113" t="s">
        <v>117</v>
      </c>
      <c r="C1113" t="s">
        <v>120</v>
      </c>
      <c r="D1113" s="1" t="s">
        <v>519</v>
      </c>
      <c r="E1113" t="s">
        <v>42</v>
      </c>
      <c r="F1113" t="s">
        <v>27</v>
      </c>
      <c r="G1113" t="s">
        <v>254</v>
      </c>
      <c r="H1113" t="s">
        <v>275</v>
      </c>
      <c r="I1113" t="str">
        <f>RIGHT(HvDOutputData[[#This Row],[OPLocCode]],1)</f>
        <v>2</v>
      </c>
      <c r="J1113" t="s">
        <v>379</v>
      </c>
    </row>
    <row r="1114" spans="1:10" x14ac:dyDescent="0.45">
      <c r="A1114" t="s">
        <v>14</v>
      </c>
      <c r="B1114" t="s">
        <v>117</v>
      </c>
      <c r="C1114" t="s">
        <v>120</v>
      </c>
      <c r="D1114" s="1" t="s">
        <v>519</v>
      </c>
      <c r="E1114" t="s">
        <v>42</v>
      </c>
      <c r="F1114" t="s">
        <v>27</v>
      </c>
      <c r="G1114" t="s">
        <v>254</v>
      </c>
      <c r="H1114" t="s">
        <v>276</v>
      </c>
      <c r="I1114" t="str">
        <f>RIGHT(HvDOutputData[[#This Row],[OPLocCode]],1)</f>
        <v>3</v>
      </c>
      <c r="J1114" t="s">
        <v>380</v>
      </c>
    </row>
    <row r="1115" spans="1:10" x14ac:dyDescent="0.45">
      <c r="A1115" t="s">
        <v>14</v>
      </c>
      <c r="B1115" t="s">
        <v>117</v>
      </c>
      <c r="C1115" t="s">
        <v>120</v>
      </c>
      <c r="D1115" s="1" t="s">
        <v>519</v>
      </c>
      <c r="E1115" t="s">
        <v>42</v>
      </c>
      <c r="F1115" t="s">
        <v>27</v>
      </c>
      <c r="G1115" t="s">
        <v>254</v>
      </c>
      <c r="H1115" t="s">
        <v>277</v>
      </c>
      <c r="I1115" t="str">
        <f>RIGHT(HvDOutputData[[#This Row],[OPLocCode]],1)</f>
        <v>4</v>
      </c>
      <c r="J1115" t="s">
        <v>381</v>
      </c>
    </row>
    <row r="1116" spans="1:10" x14ac:dyDescent="0.45">
      <c r="A1116" t="s">
        <v>14</v>
      </c>
      <c r="B1116" t="s">
        <v>117</v>
      </c>
      <c r="C1116" t="s">
        <v>120</v>
      </c>
      <c r="D1116" s="1" t="s">
        <v>519</v>
      </c>
      <c r="E1116" t="s">
        <v>42</v>
      </c>
      <c r="F1116" t="s">
        <v>27</v>
      </c>
      <c r="G1116" t="s">
        <v>254</v>
      </c>
      <c r="H1116" t="s">
        <v>278</v>
      </c>
      <c r="I1116" t="str">
        <f>RIGHT(HvDOutputData[[#This Row],[OPLocCode]],1)</f>
        <v>5</v>
      </c>
      <c r="J1116" t="s">
        <v>382</v>
      </c>
    </row>
    <row r="1117" spans="1:10" x14ac:dyDescent="0.45">
      <c r="A1117" t="s">
        <v>14</v>
      </c>
      <c r="B1117" t="s">
        <v>117</v>
      </c>
      <c r="C1117" t="s">
        <v>120</v>
      </c>
      <c r="D1117" s="1" t="s">
        <v>519</v>
      </c>
      <c r="E1117" t="s">
        <v>42</v>
      </c>
      <c r="F1117" t="s">
        <v>27</v>
      </c>
      <c r="G1117" t="s">
        <v>254</v>
      </c>
      <c r="H1117" t="s">
        <v>279</v>
      </c>
      <c r="I1117" t="str">
        <f>RIGHT(HvDOutputData[[#This Row],[OPLocCode]],1)</f>
        <v>6</v>
      </c>
      <c r="J1117" t="s">
        <v>383</v>
      </c>
    </row>
    <row r="1118" spans="1:10" x14ac:dyDescent="0.45">
      <c r="A1118" t="s">
        <v>14</v>
      </c>
      <c r="B1118" t="s">
        <v>117</v>
      </c>
      <c r="C1118" t="s">
        <v>120</v>
      </c>
      <c r="D1118" s="1" t="s">
        <v>519</v>
      </c>
      <c r="E1118" t="s">
        <v>42</v>
      </c>
      <c r="F1118" t="s">
        <v>27</v>
      </c>
      <c r="G1118" t="s">
        <v>254</v>
      </c>
      <c r="H1118" t="s">
        <v>280</v>
      </c>
      <c r="I1118" t="str">
        <f>RIGHT(HvDOutputData[[#This Row],[OPLocCode]],1)</f>
        <v>1</v>
      </c>
      <c r="J1118" t="s">
        <v>384</v>
      </c>
    </row>
    <row r="1119" spans="1:10" x14ac:dyDescent="0.45">
      <c r="A1119" t="s">
        <v>14</v>
      </c>
      <c r="B1119" t="s">
        <v>117</v>
      </c>
      <c r="C1119" t="s">
        <v>120</v>
      </c>
      <c r="D1119" s="1" t="s">
        <v>519</v>
      </c>
      <c r="E1119" t="s">
        <v>42</v>
      </c>
      <c r="F1119" t="s">
        <v>27</v>
      </c>
      <c r="G1119" t="s">
        <v>254</v>
      </c>
      <c r="H1119" t="s">
        <v>281</v>
      </c>
      <c r="I1119" t="str">
        <f>RIGHT(HvDOutputData[[#This Row],[OPLocCode]],1)</f>
        <v>2</v>
      </c>
      <c r="J1119" t="s">
        <v>385</v>
      </c>
    </row>
    <row r="1120" spans="1:10" x14ac:dyDescent="0.45">
      <c r="A1120" t="s">
        <v>14</v>
      </c>
      <c r="B1120" t="s">
        <v>117</v>
      </c>
      <c r="C1120" t="s">
        <v>120</v>
      </c>
      <c r="D1120" s="1" t="s">
        <v>519</v>
      </c>
      <c r="E1120" t="s">
        <v>42</v>
      </c>
      <c r="F1120" t="s">
        <v>27</v>
      </c>
      <c r="G1120" t="s">
        <v>254</v>
      </c>
      <c r="H1120" t="s">
        <v>282</v>
      </c>
      <c r="I1120" t="str">
        <f>RIGHT(HvDOutputData[[#This Row],[OPLocCode]],1)</f>
        <v>3</v>
      </c>
      <c r="J1120" t="s">
        <v>386</v>
      </c>
    </row>
    <row r="1121" spans="1:10" x14ac:dyDescent="0.45">
      <c r="A1121" t="s">
        <v>14</v>
      </c>
      <c r="B1121" t="s">
        <v>117</v>
      </c>
      <c r="C1121" t="s">
        <v>120</v>
      </c>
      <c r="D1121" s="1" t="s">
        <v>519</v>
      </c>
      <c r="E1121" t="s">
        <v>42</v>
      </c>
      <c r="F1121" t="s">
        <v>27</v>
      </c>
      <c r="G1121" t="s">
        <v>254</v>
      </c>
      <c r="H1121" t="s">
        <v>283</v>
      </c>
      <c r="I1121" t="str">
        <f>RIGHT(HvDOutputData[[#This Row],[OPLocCode]],1)</f>
        <v>4</v>
      </c>
      <c r="J1121" t="s">
        <v>387</v>
      </c>
    </row>
    <row r="1122" spans="1:10" x14ac:dyDescent="0.45">
      <c r="A1122" t="s">
        <v>14</v>
      </c>
      <c r="B1122" t="s">
        <v>117</v>
      </c>
      <c r="C1122" t="s">
        <v>120</v>
      </c>
      <c r="D1122" s="1" t="s">
        <v>519</v>
      </c>
      <c r="E1122" t="s">
        <v>42</v>
      </c>
      <c r="F1122" t="s">
        <v>27</v>
      </c>
      <c r="G1122" t="s">
        <v>254</v>
      </c>
      <c r="H1122" t="s">
        <v>284</v>
      </c>
      <c r="I1122" t="str">
        <f>RIGHT(HvDOutputData[[#This Row],[OPLocCode]],1)</f>
        <v>5</v>
      </c>
      <c r="J1122" t="s">
        <v>388</v>
      </c>
    </row>
    <row r="1123" spans="1:10" x14ac:dyDescent="0.45">
      <c r="A1123" t="s">
        <v>14</v>
      </c>
      <c r="B1123" t="s">
        <v>117</v>
      </c>
      <c r="C1123" t="s">
        <v>120</v>
      </c>
      <c r="D1123" s="1" t="s">
        <v>519</v>
      </c>
      <c r="E1123" t="s">
        <v>42</v>
      </c>
      <c r="F1123" t="s">
        <v>27</v>
      </c>
      <c r="G1123" t="s">
        <v>254</v>
      </c>
      <c r="H1123" t="s">
        <v>285</v>
      </c>
      <c r="I1123" t="str">
        <f>RIGHT(HvDOutputData[[#This Row],[OPLocCode]],1)</f>
        <v>6</v>
      </c>
      <c r="J1123" t="s">
        <v>389</v>
      </c>
    </row>
    <row r="1124" spans="1:10" x14ac:dyDescent="0.45">
      <c r="A1124" t="s">
        <v>14</v>
      </c>
      <c r="B1124" t="s">
        <v>117</v>
      </c>
      <c r="C1124" t="s">
        <v>120</v>
      </c>
      <c r="D1124" s="1" t="s">
        <v>519</v>
      </c>
      <c r="E1124" t="s">
        <v>42</v>
      </c>
      <c r="F1124" t="s">
        <v>27</v>
      </c>
      <c r="G1124" t="s">
        <v>254</v>
      </c>
      <c r="H1124" t="s">
        <v>29</v>
      </c>
      <c r="I1124" t="str">
        <f>RIGHT(HvDOutputData[[#This Row],[OPLocCode]],1)</f>
        <v>1</v>
      </c>
      <c r="J1124" t="s">
        <v>390</v>
      </c>
    </row>
    <row r="1125" spans="1:10" x14ac:dyDescent="0.45">
      <c r="A1125" t="s">
        <v>14</v>
      </c>
      <c r="B1125" t="s">
        <v>117</v>
      </c>
      <c r="C1125" t="s">
        <v>120</v>
      </c>
      <c r="D1125" s="1" t="s">
        <v>519</v>
      </c>
      <c r="E1125" t="s">
        <v>42</v>
      </c>
      <c r="F1125" t="s">
        <v>27</v>
      </c>
      <c r="G1125" t="s">
        <v>254</v>
      </c>
      <c r="H1125" t="s">
        <v>137</v>
      </c>
      <c r="I1125" t="str">
        <f>RIGHT(HvDOutputData[[#This Row],[OPLocCode]],1)</f>
        <v>2</v>
      </c>
      <c r="J1125" t="s">
        <v>391</v>
      </c>
    </row>
    <row r="1126" spans="1:10" x14ac:dyDescent="0.45">
      <c r="A1126" t="s">
        <v>14</v>
      </c>
      <c r="B1126" t="s">
        <v>117</v>
      </c>
      <c r="C1126" t="s">
        <v>120</v>
      </c>
      <c r="D1126" s="1" t="s">
        <v>519</v>
      </c>
      <c r="E1126" t="s">
        <v>42</v>
      </c>
      <c r="F1126" t="s">
        <v>27</v>
      </c>
      <c r="G1126" t="s">
        <v>254</v>
      </c>
      <c r="H1126" t="s">
        <v>286</v>
      </c>
      <c r="I1126" t="str">
        <f>RIGHT(HvDOutputData[[#This Row],[OPLocCode]],1)</f>
        <v>3</v>
      </c>
      <c r="J1126" t="s">
        <v>392</v>
      </c>
    </row>
    <row r="1127" spans="1:10" x14ac:dyDescent="0.45">
      <c r="A1127" t="s">
        <v>14</v>
      </c>
      <c r="B1127" t="s">
        <v>117</v>
      </c>
      <c r="C1127" t="s">
        <v>120</v>
      </c>
      <c r="D1127" s="1" t="s">
        <v>519</v>
      </c>
      <c r="E1127" t="s">
        <v>42</v>
      </c>
      <c r="F1127" t="s">
        <v>27</v>
      </c>
      <c r="G1127" t="s">
        <v>254</v>
      </c>
      <c r="H1127" t="s">
        <v>287</v>
      </c>
      <c r="I1127" t="str">
        <f>RIGHT(HvDOutputData[[#This Row],[OPLocCode]],1)</f>
        <v>4</v>
      </c>
      <c r="J1127" t="s">
        <v>393</v>
      </c>
    </row>
    <row r="1128" spans="1:10" x14ac:dyDescent="0.45">
      <c r="A1128" t="s">
        <v>14</v>
      </c>
      <c r="B1128" t="s">
        <v>117</v>
      </c>
      <c r="C1128" t="s">
        <v>120</v>
      </c>
      <c r="D1128" s="1" t="s">
        <v>519</v>
      </c>
      <c r="E1128" t="s">
        <v>42</v>
      </c>
      <c r="F1128" t="s">
        <v>27</v>
      </c>
      <c r="G1128" t="s">
        <v>254</v>
      </c>
      <c r="H1128" t="s">
        <v>288</v>
      </c>
      <c r="I1128" t="str">
        <f>RIGHT(HvDOutputData[[#This Row],[OPLocCode]],1)</f>
        <v>5</v>
      </c>
      <c r="J1128" t="s">
        <v>394</v>
      </c>
    </row>
    <row r="1129" spans="1:10" x14ac:dyDescent="0.45">
      <c r="A1129" t="s">
        <v>14</v>
      </c>
      <c r="B1129" t="s">
        <v>117</v>
      </c>
      <c r="C1129" t="s">
        <v>120</v>
      </c>
      <c r="D1129" s="1" t="s">
        <v>519</v>
      </c>
      <c r="E1129" t="s">
        <v>42</v>
      </c>
      <c r="F1129" t="s">
        <v>27</v>
      </c>
      <c r="G1129" t="s">
        <v>254</v>
      </c>
      <c r="H1129" t="s">
        <v>289</v>
      </c>
      <c r="I1129" t="str">
        <f>RIGHT(HvDOutputData[[#This Row],[OPLocCode]],1)</f>
        <v>6</v>
      </c>
      <c r="J1129" t="s">
        <v>395</v>
      </c>
    </row>
    <row r="1130" spans="1:10" x14ac:dyDescent="0.45">
      <c r="A1130" t="s">
        <v>14</v>
      </c>
      <c r="B1130" t="s">
        <v>116</v>
      </c>
      <c r="C1130" t="s">
        <v>119</v>
      </c>
      <c r="D1130" s="1" t="s">
        <v>209</v>
      </c>
      <c r="E1130" t="s">
        <v>43</v>
      </c>
      <c r="F1130" t="s">
        <v>27</v>
      </c>
      <c r="G1130" t="s">
        <v>254</v>
      </c>
      <c r="H1130" t="s">
        <v>262</v>
      </c>
      <c r="I1130" t="str">
        <f>RIGHT(HvDOutputData[[#This Row],[OPLocCode]],1)</f>
        <v>1</v>
      </c>
      <c r="J1130" t="s">
        <v>362</v>
      </c>
    </row>
    <row r="1131" spans="1:10" x14ac:dyDescent="0.45">
      <c r="A1131" t="s">
        <v>14</v>
      </c>
      <c r="B1131" t="s">
        <v>116</v>
      </c>
      <c r="C1131" t="s">
        <v>119</v>
      </c>
      <c r="D1131" s="1" t="s">
        <v>209</v>
      </c>
      <c r="E1131" t="s">
        <v>43</v>
      </c>
      <c r="F1131" t="s">
        <v>27</v>
      </c>
      <c r="G1131" t="s">
        <v>254</v>
      </c>
      <c r="H1131" t="s">
        <v>263</v>
      </c>
      <c r="I1131" t="str">
        <f>RIGHT(HvDOutputData[[#This Row],[OPLocCode]],1)</f>
        <v>2</v>
      </c>
      <c r="J1131" t="s">
        <v>363</v>
      </c>
    </row>
    <row r="1132" spans="1:10" x14ac:dyDescent="0.45">
      <c r="A1132" t="s">
        <v>14</v>
      </c>
      <c r="B1132" t="s">
        <v>116</v>
      </c>
      <c r="C1132" t="s">
        <v>119</v>
      </c>
      <c r="D1132" s="1" t="s">
        <v>209</v>
      </c>
      <c r="E1132" t="s">
        <v>43</v>
      </c>
      <c r="F1132" t="s">
        <v>27</v>
      </c>
      <c r="G1132" t="s">
        <v>254</v>
      </c>
      <c r="H1132" t="s">
        <v>264</v>
      </c>
      <c r="I1132" t="str">
        <f>RIGHT(HvDOutputData[[#This Row],[OPLocCode]],1)</f>
        <v>3</v>
      </c>
      <c r="J1132" t="s">
        <v>364</v>
      </c>
    </row>
    <row r="1133" spans="1:10" x14ac:dyDescent="0.45">
      <c r="A1133" t="s">
        <v>14</v>
      </c>
      <c r="B1133" t="s">
        <v>116</v>
      </c>
      <c r="C1133" t="s">
        <v>119</v>
      </c>
      <c r="D1133" s="1" t="s">
        <v>209</v>
      </c>
      <c r="E1133" t="s">
        <v>43</v>
      </c>
      <c r="F1133" t="s">
        <v>27</v>
      </c>
      <c r="G1133" t="s">
        <v>254</v>
      </c>
      <c r="H1133" t="s">
        <v>265</v>
      </c>
      <c r="I1133" t="str">
        <f>RIGHT(HvDOutputData[[#This Row],[OPLocCode]],1)</f>
        <v>4</v>
      </c>
      <c r="J1133" t="s">
        <v>362</v>
      </c>
    </row>
    <row r="1134" spans="1:10" x14ac:dyDescent="0.45">
      <c r="A1134" t="s">
        <v>14</v>
      </c>
      <c r="B1134" t="s">
        <v>116</v>
      </c>
      <c r="C1134" t="s">
        <v>119</v>
      </c>
      <c r="D1134" s="1" t="s">
        <v>209</v>
      </c>
      <c r="E1134" t="s">
        <v>43</v>
      </c>
      <c r="F1134" t="s">
        <v>27</v>
      </c>
      <c r="G1134" t="s">
        <v>254</v>
      </c>
      <c r="H1134" t="s">
        <v>266</v>
      </c>
      <c r="I1134" t="str">
        <f>RIGHT(HvDOutputData[[#This Row],[OPLocCode]],1)</f>
        <v>5</v>
      </c>
      <c r="J1134" t="s">
        <v>365</v>
      </c>
    </row>
    <row r="1135" spans="1:10" x14ac:dyDescent="0.45">
      <c r="A1135" t="s">
        <v>14</v>
      </c>
      <c r="B1135" t="s">
        <v>116</v>
      </c>
      <c r="C1135" t="s">
        <v>119</v>
      </c>
      <c r="D1135" s="1" t="s">
        <v>209</v>
      </c>
      <c r="E1135" t="s">
        <v>43</v>
      </c>
      <c r="F1135" t="s">
        <v>27</v>
      </c>
      <c r="G1135" t="s">
        <v>254</v>
      </c>
      <c r="H1135" t="s">
        <v>267</v>
      </c>
      <c r="I1135" t="str">
        <f>RIGHT(HvDOutputData[[#This Row],[OPLocCode]],1)</f>
        <v>6</v>
      </c>
      <c r="J1135" t="s">
        <v>366</v>
      </c>
    </row>
    <row r="1136" spans="1:10" x14ac:dyDescent="0.45">
      <c r="A1136" t="s">
        <v>14</v>
      </c>
      <c r="B1136" t="s">
        <v>116</v>
      </c>
      <c r="C1136" t="s">
        <v>119</v>
      </c>
      <c r="D1136" s="1" t="s">
        <v>209</v>
      </c>
      <c r="E1136" t="s">
        <v>43</v>
      </c>
      <c r="F1136" t="s">
        <v>27</v>
      </c>
      <c r="G1136" t="s">
        <v>254</v>
      </c>
      <c r="H1136" t="s">
        <v>256</v>
      </c>
      <c r="I1136" t="str">
        <f>RIGHT(HvDOutputData[[#This Row],[OPLocCode]],1)</f>
        <v>1</v>
      </c>
      <c r="J1136" t="s">
        <v>367</v>
      </c>
    </row>
    <row r="1137" spans="1:10" x14ac:dyDescent="0.45">
      <c r="A1137" t="s">
        <v>14</v>
      </c>
      <c r="B1137" t="s">
        <v>116</v>
      </c>
      <c r="C1137" t="s">
        <v>119</v>
      </c>
      <c r="D1137" s="1" t="s">
        <v>209</v>
      </c>
      <c r="E1137" t="s">
        <v>43</v>
      </c>
      <c r="F1137" t="s">
        <v>27</v>
      </c>
      <c r="G1137" t="s">
        <v>254</v>
      </c>
      <c r="H1137" t="s">
        <v>257</v>
      </c>
      <c r="I1137" t="str">
        <f>RIGHT(HvDOutputData[[#This Row],[OPLocCode]],1)</f>
        <v>2</v>
      </c>
      <c r="J1137" t="s">
        <v>368</v>
      </c>
    </row>
    <row r="1138" spans="1:10" x14ac:dyDescent="0.45">
      <c r="A1138" t="s">
        <v>14</v>
      </c>
      <c r="B1138" t="s">
        <v>116</v>
      </c>
      <c r="C1138" t="s">
        <v>119</v>
      </c>
      <c r="D1138" s="1" t="s">
        <v>209</v>
      </c>
      <c r="E1138" t="s">
        <v>43</v>
      </c>
      <c r="F1138" t="s">
        <v>27</v>
      </c>
      <c r="G1138" t="s">
        <v>254</v>
      </c>
      <c r="H1138" t="s">
        <v>258</v>
      </c>
      <c r="I1138" t="str">
        <f>RIGHT(HvDOutputData[[#This Row],[OPLocCode]],1)</f>
        <v>3</v>
      </c>
      <c r="J1138" t="s">
        <v>369</v>
      </c>
    </row>
    <row r="1139" spans="1:10" x14ac:dyDescent="0.45">
      <c r="A1139" t="s">
        <v>14</v>
      </c>
      <c r="B1139" t="s">
        <v>116</v>
      </c>
      <c r="C1139" t="s">
        <v>119</v>
      </c>
      <c r="D1139" s="1" t="s">
        <v>209</v>
      </c>
      <c r="E1139" t="s">
        <v>43</v>
      </c>
      <c r="F1139" t="s">
        <v>27</v>
      </c>
      <c r="G1139" t="s">
        <v>254</v>
      </c>
      <c r="H1139" t="s">
        <v>259</v>
      </c>
      <c r="I1139" t="str">
        <f>RIGHT(HvDOutputData[[#This Row],[OPLocCode]],1)</f>
        <v>4</v>
      </c>
      <c r="J1139" t="s">
        <v>367</v>
      </c>
    </row>
    <row r="1140" spans="1:10" x14ac:dyDescent="0.45">
      <c r="A1140" t="s">
        <v>14</v>
      </c>
      <c r="B1140" t="s">
        <v>116</v>
      </c>
      <c r="C1140" t="s">
        <v>119</v>
      </c>
      <c r="D1140" s="1" t="s">
        <v>209</v>
      </c>
      <c r="E1140" t="s">
        <v>43</v>
      </c>
      <c r="F1140" t="s">
        <v>27</v>
      </c>
      <c r="G1140" t="s">
        <v>254</v>
      </c>
      <c r="H1140" t="s">
        <v>260</v>
      </c>
      <c r="I1140" t="str">
        <f>RIGHT(HvDOutputData[[#This Row],[OPLocCode]],1)</f>
        <v>5</v>
      </c>
      <c r="J1140" t="s">
        <v>370</v>
      </c>
    </row>
    <row r="1141" spans="1:10" x14ac:dyDescent="0.45">
      <c r="A1141" t="s">
        <v>14</v>
      </c>
      <c r="B1141" t="s">
        <v>116</v>
      </c>
      <c r="C1141" t="s">
        <v>119</v>
      </c>
      <c r="D1141" s="1" t="s">
        <v>209</v>
      </c>
      <c r="E1141" t="s">
        <v>43</v>
      </c>
      <c r="F1141" t="s">
        <v>27</v>
      </c>
      <c r="G1141" t="s">
        <v>254</v>
      </c>
      <c r="H1141" t="s">
        <v>261</v>
      </c>
      <c r="I1141" t="str">
        <f>RIGHT(HvDOutputData[[#This Row],[OPLocCode]],1)</f>
        <v>6</v>
      </c>
      <c r="J1141" t="s">
        <v>371</v>
      </c>
    </row>
    <row r="1142" spans="1:10" x14ac:dyDescent="0.45">
      <c r="A1142" t="s">
        <v>14</v>
      </c>
      <c r="B1142" t="s">
        <v>116</v>
      </c>
      <c r="C1142" t="s">
        <v>119</v>
      </c>
      <c r="D1142" s="1" t="s">
        <v>209</v>
      </c>
      <c r="E1142" t="s">
        <v>43</v>
      </c>
      <c r="F1142" t="s">
        <v>27</v>
      </c>
      <c r="G1142" t="s">
        <v>254</v>
      </c>
      <c r="H1142" t="s">
        <v>268</v>
      </c>
      <c r="I1142" t="str">
        <f>RIGHT(HvDOutputData[[#This Row],[OPLocCode]],1)</f>
        <v>1</v>
      </c>
      <c r="J1142" t="s">
        <v>372</v>
      </c>
    </row>
    <row r="1143" spans="1:10" x14ac:dyDescent="0.45">
      <c r="A1143" t="s">
        <v>14</v>
      </c>
      <c r="B1143" t="s">
        <v>116</v>
      </c>
      <c r="C1143" t="s">
        <v>119</v>
      </c>
      <c r="D1143" s="1" t="s">
        <v>209</v>
      </c>
      <c r="E1143" t="s">
        <v>43</v>
      </c>
      <c r="F1143" t="s">
        <v>27</v>
      </c>
      <c r="G1143" t="s">
        <v>254</v>
      </c>
      <c r="H1143" t="s">
        <v>269</v>
      </c>
      <c r="I1143" t="str">
        <f>RIGHT(HvDOutputData[[#This Row],[OPLocCode]],1)</f>
        <v>2</v>
      </c>
      <c r="J1143" t="s">
        <v>373</v>
      </c>
    </row>
    <row r="1144" spans="1:10" x14ac:dyDescent="0.45">
      <c r="A1144" t="s">
        <v>14</v>
      </c>
      <c r="B1144" t="s">
        <v>116</v>
      </c>
      <c r="C1144" t="s">
        <v>119</v>
      </c>
      <c r="D1144" s="1" t="s">
        <v>209</v>
      </c>
      <c r="E1144" t="s">
        <v>43</v>
      </c>
      <c r="F1144" t="s">
        <v>27</v>
      </c>
      <c r="G1144" t="s">
        <v>254</v>
      </c>
      <c r="H1144" t="s">
        <v>270</v>
      </c>
      <c r="I1144" t="str">
        <f>RIGHT(HvDOutputData[[#This Row],[OPLocCode]],1)</f>
        <v>3</v>
      </c>
      <c r="J1144" t="s">
        <v>374</v>
      </c>
    </row>
    <row r="1145" spans="1:10" x14ac:dyDescent="0.45">
      <c r="A1145" t="s">
        <v>14</v>
      </c>
      <c r="B1145" t="s">
        <v>116</v>
      </c>
      <c r="C1145" t="s">
        <v>119</v>
      </c>
      <c r="D1145" s="1" t="s">
        <v>209</v>
      </c>
      <c r="E1145" t="s">
        <v>43</v>
      </c>
      <c r="F1145" t="s">
        <v>27</v>
      </c>
      <c r="G1145" t="s">
        <v>254</v>
      </c>
      <c r="H1145" t="s">
        <v>271</v>
      </c>
      <c r="I1145" t="str">
        <f>RIGHT(HvDOutputData[[#This Row],[OPLocCode]],1)</f>
        <v>4</v>
      </c>
      <c r="J1145" t="s">
        <v>375</v>
      </c>
    </row>
    <row r="1146" spans="1:10" x14ac:dyDescent="0.45">
      <c r="A1146" t="s">
        <v>14</v>
      </c>
      <c r="B1146" t="s">
        <v>116</v>
      </c>
      <c r="C1146" t="s">
        <v>119</v>
      </c>
      <c r="D1146" s="1" t="s">
        <v>209</v>
      </c>
      <c r="E1146" t="s">
        <v>43</v>
      </c>
      <c r="F1146" t="s">
        <v>27</v>
      </c>
      <c r="G1146" t="s">
        <v>254</v>
      </c>
      <c r="H1146" t="s">
        <v>272</v>
      </c>
      <c r="I1146" t="str">
        <f>RIGHT(HvDOutputData[[#This Row],[OPLocCode]],1)</f>
        <v>5</v>
      </c>
      <c r="J1146" t="s">
        <v>376</v>
      </c>
    </row>
    <row r="1147" spans="1:10" x14ac:dyDescent="0.45">
      <c r="A1147" t="s">
        <v>14</v>
      </c>
      <c r="B1147" t="s">
        <v>116</v>
      </c>
      <c r="C1147" t="s">
        <v>119</v>
      </c>
      <c r="D1147" s="1" t="s">
        <v>209</v>
      </c>
      <c r="E1147" t="s">
        <v>43</v>
      </c>
      <c r="F1147" t="s">
        <v>27</v>
      </c>
      <c r="G1147" t="s">
        <v>254</v>
      </c>
      <c r="H1147" t="s">
        <v>273</v>
      </c>
      <c r="I1147" t="str">
        <f>RIGHT(HvDOutputData[[#This Row],[OPLocCode]],1)</f>
        <v>6</v>
      </c>
      <c r="J1147" t="s">
        <v>377</v>
      </c>
    </row>
    <row r="1148" spans="1:10" x14ac:dyDescent="0.45">
      <c r="A1148" t="s">
        <v>14</v>
      </c>
      <c r="B1148" t="s">
        <v>116</v>
      </c>
      <c r="C1148" t="s">
        <v>119</v>
      </c>
      <c r="D1148" s="1" t="s">
        <v>209</v>
      </c>
      <c r="E1148" t="s">
        <v>43</v>
      </c>
      <c r="F1148" t="s">
        <v>27</v>
      </c>
      <c r="G1148" t="s">
        <v>254</v>
      </c>
      <c r="H1148" t="s">
        <v>274</v>
      </c>
      <c r="I1148" t="str">
        <f>RIGHT(HvDOutputData[[#This Row],[OPLocCode]],1)</f>
        <v>1</v>
      </c>
      <c r="J1148" t="s">
        <v>378</v>
      </c>
    </row>
    <row r="1149" spans="1:10" x14ac:dyDescent="0.45">
      <c r="A1149" t="s">
        <v>14</v>
      </c>
      <c r="B1149" t="s">
        <v>116</v>
      </c>
      <c r="C1149" t="s">
        <v>119</v>
      </c>
      <c r="D1149" s="1" t="s">
        <v>209</v>
      </c>
      <c r="E1149" t="s">
        <v>43</v>
      </c>
      <c r="F1149" t="s">
        <v>27</v>
      </c>
      <c r="G1149" t="s">
        <v>254</v>
      </c>
      <c r="H1149" t="s">
        <v>275</v>
      </c>
      <c r="I1149" t="str">
        <f>RIGHT(HvDOutputData[[#This Row],[OPLocCode]],1)</f>
        <v>2</v>
      </c>
      <c r="J1149" t="s">
        <v>379</v>
      </c>
    </row>
    <row r="1150" spans="1:10" x14ac:dyDescent="0.45">
      <c r="A1150" t="s">
        <v>14</v>
      </c>
      <c r="B1150" t="s">
        <v>116</v>
      </c>
      <c r="C1150" t="s">
        <v>119</v>
      </c>
      <c r="D1150" s="1" t="s">
        <v>209</v>
      </c>
      <c r="E1150" t="s">
        <v>43</v>
      </c>
      <c r="F1150" t="s">
        <v>27</v>
      </c>
      <c r="G1150" t="s">
        <v>254</v>
      </c>
      <c r="H1150" t="s">
        <v>276</v>
      </c>
      <c r="I1150" t="str">
        <f>RIGHT(HvDOutputData[[#This Row],[OPLocCode]],1)</f>
        <v>3</v>
      </c>
      <c r="J1150" t="s">
        <v>380</v>
      </c>
    </row>
    <row r="1151" spans="1:10" x14ac:dyDescent="0.45">
      <c r="A1151" t="s">
        <v>14</v>
      </c>
      <c r="B1151" t="s">
        <v>116</v>
      </c>
      <c r="C1151" t="s">
        <v>119</v>
      </c>
      <c r="D1151" s="1" t="s">
        <v>209</v>
      </c>
      <c r="E1151" t="s">
        <v>43</v>
      </c>
      <c r="F1151" t="s">
        <v>27</v>
      </c>
      <c r="G1151" t="s">
        <v>254</v>
      </c>
      <c r="H1151" t="s">
        <v>277</v>
      </c>
      <c r="I1151" t="str">
        <f>RIGHT(HvDOutputData[[#This Row],[OPLocCode]],1)</f>
        <v>4</v>
      </c>
      <c r="J1151" t="s">
        <v>381</v>
      </c>
    </row>
    <row r="1152" spans="1:10" x14ac:dyDescent="0.45">
      <c r="A1152" t="s">
        <v>14</v>
      </c>
      <c r="B1152" t="s">
        <v>116</v>
      </c>
      <c r="C1152" t="s">
        <v>119</v>
      </c>
      <c r="D1152" s="1" t="s">
        <v>209</v>
      </c>
      <c r="E1152" t="s">
        <v>43</v>
      </c>
      <c r="F1152" t="s">
        <v>27</v>
      </c>
      <c r="G1152" t="s">
        <v>254</v>
      </c>
      <c r="H1152" t="s">
        <v>278</v>
      </c>
      <c r="I1152" t="str">
        <f>RIGHT(HvDOutputData[[#This Row],[OPLocCode]],1)</f>
        <v>5</v>
      </c>
      <c r="J1152" t="s">
        <v>382</v>
      </c>
    </row>
    <row r="1153" spans="1:10" x14ac:dyDescent="0.45">
      <c r="A1153" t="s">
        <v>14</v>
      </c>
      <c r="B1153" t="s">
        <v>116</v>
      </c>
      <c r="C1153" t="s">
        <v>119</v>
      </c>
      <c r="D1153" s="1" t="s">
        <v>209</v>
      </c>
      <c r="E1153" t="s">
        <v>43</v>
      </c>
      <c r="F1153" t="s">
        <v>27</v>
      </c>
      <c r="G1153" t="s">
        <v>254</v>
      </c>
      <c r="H1153" t="s">
        <v>279</v>
      </c>
      <c r="I1153" t="str">
        <f>RIGHT(HvDOutputData[[#This Row],[OPLocCode]],1)</f>
        <v>6</v>
      </c>
      <c r="J1153" t="s">
        <v>383</v>
      </c>
    </row>
    <row r="1154" spans="1:10" x14ac:dyDescent="0.45">
      <c r="A1154" t="s">
        <v>14</v>
      </c>
      <c r="B1154" t="s">
        <v>116</v>
      </c>
      <c r="C1154" t="s">
        <v>119</v>
      </c>
      <c r="D1154" s="1" t="s">
        <v>209</v>
      </c>
      <c r="E1154" t="s">
        <v>43</v>
      </c>
      <c r="F1154" t="s">
        <v>27</v>
      </c>
      <c r="G1154" t="s">
        <v>254</v>
      </c>
      <c r="H1154" t="s">
        <v>280</v>
      </c>
      <c r="I1154" t="str">
        <f>RIGHT(HvDOutputData[[#This Row],[OPLocCode]],1)</f>
        <v>1</v>
      </c>
      <c r="J1154" t="s">
        <v>384</v>
      </c>
    </row>
    <row r="1155" spans="1:10" x14ac:dyDescent="0.45">
      <c r="A1155" t="s">
        <v>14</v>
      </c>
      <c r="B1155" t="s">
        <v>116</v>
      </c>
      <c r="C1155" t="s">
        <v>119</v>
      </c>
      <c r="D1155" s="1" t="s">
        <v>209</v>
      </c>
      <c r="E1155" t="s">
        <v>43</v>
      </c>
      <c r="F1155" t="s">
        <v>27</v>
      </c>
      <c r="G1155" t="s">
        <v>254</v>
      </c>
      <c r="H1155" t="s">
        <v>281</v>
      </c>
      <c r="I1155" t="str">
        <f>RIGHT(HvDOutputData[[#This Row],[OPLocCode]],1)</f>
        <v>2</v>
      </c>
      <c r="J1155" t="s">
        <v>385</v>
      </c>
    </row>
    <row r="1156" spans="1:10" x14ac:dyDescent="0.45">
      <c r="A1156" t="s">
        <v>14</v>
      </c>
      <c r="B1156" t="s">
        <v>116</v>
      </c>
      <c r="C1156" t="s">
        <v>119</v>
      </c>
      <c r="D1156" s="1" t="s">
        <v>209</v>
      </c>
      <c r="E1156" t="s">
        <v>43</v>
      </c>
      <c r="F1156" t="s">
        <v>27</v>
      </c>
      <c r="G1156" t="s">
        <v>254</v>
      </c>
      <c r="H1156" t="s">
        <v>282</v>
      </c>
      <c r="I1156" t="str">
        <f>RIGHT(HvDOutputData[[#This Row],[OPLocCode]],1)</f>
        <v>3</v>
      </c>
      <c r="J1156" t="s">
        <v>386</v>
      </c>
    </row>
    <row r="1157" spans="1:10" x14ac:dyDescent="0.45">
      <c r="A1157" t="s">
        <v>14</v>
      </c>
      <c r="B1157" t="s">
        <v>116</v>
      </c>
      <c r="C1157" t="s">
        <v>119</v>
      </c>
      <c r="D1157" s="1" t="s">
        <v>209</v>
      </c>
      <c r="E1157" t="s">
        <v>43</v>
      </c>
      <c r="F1157" t="s">
        <v>27</v>
      </c>
      <c r="G1157" t="s">
        <v>254</v>
      </c>
      <c r="H1157" t="s">
        <v>283</v>
      </c>
      <c r="I1157" t="str">
        <f>RIGHT(HvDOutputData[[#This Row],[OPLocCode]],1)</f>
        <v>4</v>
      </c>
      <c r="J1157" t="s">
        <v>387</v>
      </c>
    </row>
    <row r="1158" spans="1:10" x14ac:dyDescent="0.45">
      <c r="A1158" t="s">
        <v>14</v>
      </c>
      <c r="B1158" t="s">
        <v>116</v>
      </c>
      <c r="C1158" t="s">
        <v>119</v>
      </c>
      <c r="D1158" s="1" t="s">
        <v>209</v>
      </c>
      <c r="E1158" t="s">
        <v>43</v>
      </c>
      <c r="F1158" t="s">
        <v>27</v>
      </c>
      <c r="G1158" t="s">
        <v>254</v>
      </c>
      <c r="H1158" t="s">
        <v>284</v>
      </c>
      <c r="I1158" t="str">
        <f>RIGHT(HvDOutputData[[#This Row],[OPLocCode]],1)</f>
        <v>5</v>
      </c>
      <c r="J1158" t="s">
        <v>388</v>
      </c>
    </row>
    <row r="1159" spans="1:10" x14ac:dyDescent="0.45">
      <c r="A1159" t="s">
        <v>14</v>
      </c>
      <c r="B1159" t="s">
        <v>116</v>
      </c>
      <c r="C1159" t="s">
        <v>119</v>
      </c>
      <c r="D1159" s="1" t="s">
        <v>209</v>
      </c>
      <c r="E1159" t="s">
        <v>43</v>
      </c>
      <c r="F1159" t="s">
        <v>27</v>
      </c>
      <c r="G1159" t="s">
        <v>254</v>
      </c>
      <c r="H1159" t="s">
        <v>285</v>
      </c>
      <c r="I1159" t="str">
        <f>RIGHT(HvDOutputData[[#This Row],[OPLocCode]],1)</f>
        <v>6</v>
      </c>
      <c r="J1159" t="s">
        <v>389</v>
      </c>
    </row>
    <row r="1160" spans="1:10" x14ac:dyDescent="0.45">
      <c r="A1160" t="s">
        <v>14</v>
      </c>
      <c r="B1160" t="s">
        <v>116</v>
      </c>
      <c r="C1160" t="s">
        <v>119</v>
      </c>
      <c r="D1160" s="1" t="s">
        <v>209</v>
      </c>
      <c r="E1160" t="s">
        <v>43</v>
      </c>
      <c r="F1160" t="s">
        <v>27</v>
      </c>
      <c r="G1160" t="s">
        <v>254</v>
      </c>
      <c r="H1160" t="s">
        <v>29</v>
      </c>
      <c r="I1160" t="str">
        <f>RIGHT(HvDOutputData[[#This Row],[OPLocCode]],1)</f>
        <v>1</v>
      </c>
      <c r="J1160" t="s">
        <v>390</v>
      </c>
    </row>
    <row r="1161" spans="1:10" x14ac:dyDescent="0.45">
      <c r="A1161" t="s">
        <v>14</v>
      </c>
      <c r="B1161" t="s">
        <v>116</v>
      </c>
      <c r="C1161" t="s">
        <v>119</v>
      </c>
      <c r="D1161" s="1" t="s">
        <v>209</v>
      </c>
      <c r="E1161" t="s">
        <v>43</v>
      </c>
      <c r="F1161" t="s">
        <v>27</v>
      </c>
      <c r="G1161" t="s">
        <v>254</v>
      </c>
      <c r="H1161" t="s">
        <v>137</v>
      </c>
      <c r="I1161" t="str">
        <f>RIGHT(HvDOutputData[[#This Row],[OPLocCode]],1)</f>
        <v>2</v>
      </c>
      <c r="J1161" t="s">
        <v>391</v>
      </c>
    </row>
    <row r="1162" spans="1:10" x14ac:dyDescent="0.45">
      <c r="A1162" t="s">
        <v>14</v>
      </c>
      <c r="B1162" t="s">
        <v>116</v>
      </c>
      <c r="C1162" t="s">
        <v>119</v>
      </c>
      <c r="D1162" s="1" t="s">
        <v>209</v>
      </c>
      <c r="E1162" t="s">
        <v>43</v>
      </c>
      <c r="F1162" t="s">
        <v>27</v>
      </c>
      <c r="G1162" t="s">
        <v>254</v>
      </c>
      <c r="H1162" t="s">
        <v>286</v>
      </c>
      <c r="I1162" t="str">
        <f>RIGHT(HvDOutputData[[#This Row],[OPLocCode]],1)</f>
        <v>3</v>
      </c>
      <c r="J1162" t="s">
        <v>392</v>
      </c>
    </row>
    <row r="1163" spans="1:10" x14ac:dyDescent="0.45">
      <c r="A1163" t="s">
        <v>14</v>
      </c>
      <c r="B1163" t="s">
        <v>116</v>
      </c>
      <c r="C1163" t="s">
        <v>119</v>
      </c>
      <c r="D1163" s="1" t="s">
        <v>209</v>
      </c>
      <c r="E1163" t="s">
        <v>43</v>
      </c>
      <c r="F1163" t="s">
        <v>27</v>
      </c>
      <c r="G1163" t="s">
        <v>254</v>
      </c>
      <c r="H1163" t="s">
        <v>287</v>
      </c>
      <c r="I1163" t="str">
        <f>RIGHT(HvDOutputData[[#This Row],[OPLocCode]],1)</f>
        <v>4</v>
      </c>
      <c r="J1163" t="s">
        <v>393</v>
      </c>
    </row>
    <row r="1164" spans="1:10" x14ac:dyDescent="0.45">
      <c r="A1164" t="s">
        <v>14</v>
      </c>
      <c r="B1164" t="s">
        <v>116</v>
      </c>
      <c r="C1164" t="s">
        <v>119</v>
      </c>
      <c r="D1164" s="1" t="s">
        <v>209</v>
      </c>
      <c r="E1164" t="s">
        <v>43</v>
      </c>
      <c r="F1164" t="s">
        <v>27</v>
      </c>
      <c r="G1164" t="s">
        <v>254</v>
      </c>
      <c r="H1164" t="s">
        <v>288</v>
      </c>
      <c r="I1164" t="str">
        <f>RIGHT(HvDOutputData[[#This Row],[OPLocCode]],1)</f>
        <v>5</v>
      </c>
      <c r="J1164" t="s">
        <v>394</v>
      </c>
    </row>
    <row r="1165" spans="1:10" x14ac:dyDescent="0.45">
      <c r="A1165" t="s">
        <v>14</v>
      </c>
      <c r="B1165" t="s">
        <v>116</v>
      </c>
      <c r="C1165" t="s">
        <v>119</v>
      </c>
      <c r="D1165" s="1" t="s">
        <v>209</v>
      </c>
      <c r="E1165" t="s">
        <v>43</v>
      </c>
      <c r="F1165" t="s">
        <v>27</v>
      </c>
      <c r="G1165" t="s">
        <v>254</v>
      </c>
      <c r="H1165" t="s">
        <v>289</v>
      </c>
      <c r="I1165" t="str">
        <f>RIGHT(HvDOutputData[[#This Row],[OPLocCode]],1)</f>
        <v>6</v>
      </c>
      <c r="J1165" t="s">
        <v>395</v>
      </c>
    </row>
    <row r="1166" spans="1:10" x14ac:dyDescent="0.45">
      <c r="A1166" t="s">
        <v>14</v>
      </c>
      <c r="B1166" t="s">
        <v>117</v>
      </c>
      <c r="C1166" t="s">
        <v>120</v>
      </c>
      <c r="D1166" s="1" t="s">
        <v>209</v>
      </c>
      <c r="E1166" t="s">
        <v>43</v>
      </c>
      <c r="F1166" t="s">
        <v>27</v>
      </c>
      <c r="G1166" t="s">
        <v>254</v>
      </c>
      <c r="H1166" t="s">
        <v>262</v>
      </c>
      <c r="I1166" t="str">
        <f>RIGHT(HvDOutputData[[#This Row],[OPLocCode]],1)</f>
        <v>1</v>
      </c>
      <c r="J1166" t="s">
        <v>362</v>
      </c>
    </row>
    <row r="1167" spans="1:10" x14ac:dyDescent="0.45">
      <c r="A1167" t="s">
        <v>14</v>
      </c>
      <c r="B1167" t="s">
        <v>117</v>
      </c>
      <c r="C1167" t="s">
        <v>120</v>
      </c>
      <c r="D1167" s="1" t="s">
        <v>209</v>
      </c>
      <c r="E1167" t="s">
        <v>43</v>
      </c>
      <c r="F1167" t="s">
        <v>27</v>
      </c>
      <c r="G1167" t="s">
        <v>254</v>
      </c>
      <c r="H1167" t="s">
        <v>263</v>
      </c>
      <c r="I1167" t="str">
        <f>RIGHT(HvDOutputData[[#This Row],[OPLocCode]],1)</f>
        <v>2</v>
      </c>
      <c r="J1167" t="s">
        <v>363</v>
      </c>
    </row>
    <row r="1168" spans="1:10" x14ac:dyDescent="0.45">
      <c r="A1168" t="s">
        <v>14</v>
      </c>
      <c r="B1168" t="s">
        <v>117</v>
      </c>
      <c r="C1168" t="s">
        <v>120</v>
      </c>
      <c r="D1168" s="1" t="s">
        <v>209</v>
      </c>
      <c r="E1168" t="s">
        <v>43</v>
      </c>
      <c r="F1168" t="s">
        <v>27</v>
      </c>
      <c r="G1168" t="s">
        <v>254</v>
      </c>
      <c r="H1168" t="s">
        <v>264</v>
      </c>
      <c r="I1168" t="str">
        <f>RIGHT(HvDOutputData[[#This Row],[OPLocCode]],1)</f>
        <v>3</v>
      </c>
      <c r="J1168" t="s">
        <v>364</v>
      </c>
    </row>
    <row r="1169" spans="1:10" x14ac:dyDescent="0.45">
      <c r="A1169" t="s">
        <v>14</v>
      </c>
      <c r="B1169" t="s">
        <v>117</v>
      </c>
      <c r="C1169" t="s">
        <v>120</v>
      </c>
      <c r="D1169" s="1" t="s">
        <v>209</v>
      </c>
      <c r="E1169" t="s">
        <v>43</v>
      </c>
      <c r="F1169" t="s">
        <v>27</v>
      </c>
      <c r="G1169" t="s">
        <v>254</v>
      </c>
      <c r="H1169" t="s">
        <v>265</v>
      </c>
      <c r="I1169" t="str">
        <f>RIGHT(HvDOutputData[[#This Row],[OPLocCode]],1)</f>
        <v>4</v>
      </c>
      <c r="J1169" t="s">
        <v>468</v>
      </c>
    </row>
    <row r="1170" spans="1:10" x14ac:dyDescent="0.45">
      <c r="A1170" t="s">
        <v>14</v>
      </c>
      <c r="B1170" t="s">
        <v>117</v>
      </c>
      <c r="C1170" t="s">
        <v>120</v>
      </c>
      <c r="D1170" s="1" t="s">
        <v>209</v>
      </c>
      <c r="E1170" t="s">
        <v>43</v>
      </c>
      <c r="F1170" t="s">
        <v>27</v>
      </c>
      <c r="G1170" t="s">
        <v>254</v>
      </c>
      <c r="H1170" t="s">
        <v>266</v>
      </c>
      <c r="I1170" t="str">
        <f>RIGHT(HvDOutputData[[#This Row],[OPLocCode]],1)</f>
        <v>5</v>
      </c>
      <c r="J1170" t="s">
        <v>365</v>
      </c>
    </row>
    <row r="1171" spans="1:10" x14ac:dyDescent="0.45">
      <c r="A1171" t="s">
        <v>14</v>
      </c>
      <c r="B1171" t="s">
        <v>117</v>
      </c>
      <c r="C1171" t="s">
        <v>120</v>
      </c>
      <c r="D1171" s="1" t="s">
        <v>209</v>
      </c>
      <c r="E1171" t="s">
        <v>43</v>
      </c>
      <c r="F1171" t="s">
        <v>27</v>
      </c>
      <c r="G1171" t="s">
        <v>254</v>
      </c>
      <c r="H1171" t="s">
        <v>267</v>
      </c>
      <c r="I1171" t="str">
        <f>RIGHT(HvDOutputData[[#This Row],[OPLocCode]],1)</f>
        <v>6</v>
      </c>
      <c r="J1171" t="s">
        <v>366</v>
      </c>
    </row>
    <row r="1172" spans="1:10" x14ac:dyDescent="0.45">
      <c r="A1172" t="s">
        <v>14</v>
      </c>
      <c r="B1172" t="s">
        <v>117</v>
      </c>
      <c r="C1172" t="s">
        <v>120</v>
      </c>
      <c r="D1172" s="1" t="s">
        <v>209</v>
      </c>
      <c r="E1172" t="s">
        <v>43</v>
      </c>
      <c r="F1172" t="s">
        <v>27</v>
      </c>
      <c r="G1172" t="s">
        <v>254</v>
      </c>
      <c r="H1172" t="s">
        <v>256</v>
      </c>
      <c r="I1172" t="str">
        <f>RIGHT(HvDOutputData[[#This Row],[OPLocCode]],1)</f>
        <v>1</v>
      </c>
      <c r="J1172" t="s">
        <v>367</v>
      </c>
    </row>
    <row r="1173" spans="1:10" x14ac:dyDescent="0.45">
      <c r="A1173" t="s">
        <v>14</v>
      </c>
      <c r="B1173" t="s">
        <v>117</v>
      </c>
      <c r="C1173" t="s">
        <v>120</v>
      </c>
      <c r="D1173" s="1" t="s">
        <v>209</v>
      </c>
      <c r="E1173" t="s">
        <v>43</v>
      </c>
      <c r="F1173" t="s">
        <v>27</v>
      </c>
      <c r="G1173" t="s">
        <v>254</v>
      </c>
      <c r="H1173" t="s">
        <v>257</v>
      </c>
      <c r="I1173" t="str">
        <f>RIGHT(HvDOutputData[[#This Row],[OPLocCode]],1)</f>
        <v>2</v>
      </c>
      <c r="J1173" t="s">
        <v>368</v>
      </c>
    </row>
    <row r="1174" spans="1:10" x14ac:dyDescent="0.45">
      <c r="A1174" t="s">
        <v>14</v>
      </c>
      <c r="B1174" t="s">
        <v>117</v>
      </c>
      <c r="C1174" t="s">
        <v>120</v>
      </c>
      <c r="D1174" s="1" t="s">
        <v>209</v>
      </c>
      <c r="E1174" t="s">
        <v>43</v>
      </c>
      <c r="F1174" t="s">
        <v>27</v>
      </c>
      <c r="G1174" t="s">
        <v>254</v>
      </c>
      <c r="H1174" t="s">
        <v>258</v>
      </c>
      <c r="I1174" t="str">
        <f>RIGHT(HvDOutputData[[#This Row],[OPLocCode]],1)</f>
        <v>3</v>
      </c>
      <c r="J1174" t="s">
        <v>369</v>
      </c>
    </row>
    <row r="1175" spans="1:10" x14ac:dyDescent="0.45">
      <c r="A1175" t="s">
        <v>14</v>
      </c>
      <c r="B1175" t="s">
        <v>117</v>
      </c>
      <c r="C1175" t="s">
        <v>120</v>
      </c>
      <c r="D1175" s="1" t="s">
        <v>209</v>
      </c>
      <c r="E1175" t="s">
        <v>43</v>
      </c>
      <c r="F1175" t="s">
        <v>27</v>
      </c>
      <c r="G1175" t="s">
        <v>254</v>
      </c>
      <c r="H1175" t="s">
        <v>259</v>
      </c>
      <c r="I1175" t="str">
        <f>RIGHT(HvDOutputData[[#This Row],[OPLocCode]],1)</f>
        <v>4</v>
      </c>
      <c r="J1175" t="s">
        <v>469</v>
      </c>
    </row>
    <row r="1176" spans="1:10" x14ac:dyDescent="0.45">
      <c r="A1176" t="s">
        <v>14</v>
      </c>
      <c r="B1176" t="s">
        <v>117</v>
      </c>
      <c r="C1176" t="s">
        <v>120</v>
      </c>
      <c r="D1176" s="1" t="s">
        <v>209</v>
      </c>
      <c r="E1176" t="s">
        <v>43</v>
      </c>
      <c r="F1176" t="s">
        <v>27</v>
      </c>
      <c r="G1176" t="s">
        <v>254</v>
      </c>
      <c r="H1176" t="s">
        <v>260</v>
      </c>
      <c r="I1176" t="str">
        <f>RIGHT(HvDOutputData[[#This Row],[OPLocCode]],1)</f>
        <v>5</v>
      </c>
      <c r="J1176" t="s">
        <v>370</v>
      </c>
    </row>
    <row r="1177" spans="1:10" x14ac:dyDescent="0.45">
      <c r="A1177" t="s">
        <v>14</v>
      </c>
      <c r="B1177" t="s">
        <v>117</v>
      </c>
      <c r="C1177" t="s">
        <v>120</v>
      </c>
      <c r="D1177" s="1" t="s">
        <v>209</v>
      </c>
      <c r="E1177" t="s">
        <v>43</v>
      </c>
      <c r="F1177" t="s">
        <v>27</v>
      </c>
      <c r="G1177" t="s">
        <v>254</v>
      </c>
      <c r="H1177" t="s">
        <v>261</v>
      </c>
      <c r="I1177" t="str">
        <f>RIGHT(HvDOutputData[[#This Row],[OPLocCode]],1)</f>
        <v>6</v>
      </c>
      <c r="J1177" t="s">
        <v>371</v>
      </c>
    </row>
    <row r="1178" spans="1:10" x14ac:dyDescent="0.45">
      <c r="A1178" t="s">
        <v>14</v>
      </c>
      <c r="B1178" t="s">
        <v>117</v>
      </c>
      <c r="C1178" t="s">
        <v>120</v>
      </c>
      <c r="D1178" s="1" t="s">
        <v>209</v>
      </c>
      <c r="E1178" t="s">
        <v>43</v>
      </c>
      <c r="F1178" t="s">
        <v>27</v>
      </c>
      <c r="G1178" t="s">
        <v>254</v>
      </c>
      <c r="H1178" t="s">
        <v>268</v>
      </c>
      <c r="I1178" t="str">
        <f>RIGHT(HvDOutputData[[#This Row],[OPLocCode]],1)</f>
        <v>1</v>
      </c>
      <c r="J1178" t="s">
        <v>372</v>
      </c>
    </row>
    <row r="1179" spans="1:10" x14ac:dyDescent="0.45">
      <c r="A1179" t="s">
        <v>14</v>
      </c>
      <c r="B1179" t="s">
        <v>117</v>
      </c>
      <c r="C1179" t="s">
        <v>120</v>
      </c>
      <c r="D1179" s="1" t="s">
        <v>209</v>
      </c>
      <c r="E1179" t="s">
        <v>43</v>
      </c>
      <c r="F1179" t="s">
        <v>27</v>
      </c>
      <c r="G1179" t="s">
        <v>254</v>
      </c>
      <c r="H1179" t="s">
        <v>269</v>
      </c>
      <c r="I1179" t="str">
        <f>RIGHT(HvDOutputData[[#This Row],[OPLocCode]],1)</f>
        <v>2</v>
      </c>
      <c r="J1179" t="s">
        <v>373</v>
      </c>
    </row>
    <row r="1180" spans="1:10" x14ac:dyDescent="0.45">
      <c r="A1180" t="s">
        <v>14</v>
      </c>
      <c r="B1180" t="s">
        <v>117</v>
      </c>
      <c r="C1180" t="s">
        <v>120</v>
      </c>
      <c r="D1180" s="1" t="s">
        <v>209</v>
      </c>
      <c r="E1180" t="s">
        <v>43</v>
      </c>
      <c r="F1180" t="s">
        <v>27</v>
      </c>
      <c r="G1180" t="s">
        <v>254</v>
      </c>
      <c r="H1180" t="s">
        <v>270</v>
      </c>
      <c r="I1180" t="str">
        <f>RIGHT(HvDOutputData[[#This Row],[OPLocCode]],1)</f>
        <v>3</v>
      </c>
      <c r="J1180" t="s">
        <v>374</v>
      </c>
    </row>
    <row r="1181" spans="1:10" x14ac:dyDescent="0.45">
      <c r="A1181" t="s">
        <v>14</v>
      </c>
      <c r="B1181" t="s">
        <v>117</v>
      </c>
      <c r="C1181" t="s">
        <v>120</v>
      </c>
      <c r="D1181" s="1" t="s">
        <v>209</v>
      </c>
      <c r="E1181" t="s">
        <v>43</v>
      </c>
      <c r="F1181" t="s">
        <v>27</v>
      </c>
      <c r="G1181" t="s">
        <v>254</v>
      </c>
      <c r="H1181" t="s">
        <v>271</v>
      </c>
      <c r="I1181" t="str">
        <f>RIGHT(HvDOutputData[[#This Row],[OPLocCode]],1)</f>
        <v>4</v>
      </c>
      <c r="J1181" t="s">
        <v>375</v>
      </c>
    </row>
    <row r="1182" spans="1:10" x14ac:dyDescent="0.45">
      <c r="A1182" t="s">
        <v>14</v>
      </c>
      <c r="B1182" t="s">
        <v>117</v>
      </c>
      <c r="C1182" t="s">
        <v>120</v>
      </c>
      <c r="D1182" s="1" t="s">
        <v>209</v>
      </c>
      <c r="E1182" t="s">
        <v>43</v>
      </c>
      <c r="F1182" t="s">
        <v>27</v>
      </c>
      <c r="G1182" t="s">
        <v>254</v>
      </c>
      <c r="H1182" t="s">
        <v>272</v>
      </c>
      <c r="I1182" t="str">
        <f>RIGHT(HvDOutputData[[#This Row],[OPLocCode]],1)</f>
        <v>5</v>
      </c>
      <c r="J1182" t="s">
        <v>376</v>
      </c>
    </row>
    <row r="1183" spans="1:10" x14ac:dyDescent="0.45">
      <c r="A1183" t="s">
        <v>14</v>
      </c>
      <c r="B1183" t="s">
        <v>117</v>
      </c>
      <c r="C1183" t="s">
        <v>120</v>
      </c>
      <c r="D1183" s="1" t="s">
        <v>209</v>
      </c>
      <c r="E1183" t="s">
        <v>43</v>
      </c>
      <c r="F1183" t="s">
        <v>27</v>
      </c>
      <c r="G1183" t="s">
        <v>254</v>
      </c>
      <c r="H1183" t="s">
        <v>273</v>
      </c>
      <c r="I1183" t="str">
        <f>RIGHT(HvDOutputData[[#This Row],[OPLocCode]],1)</f>
        <v>6</v>
      </c>
      <c r="J1183" t="s">
        <v>377</v>
      </c>
    </row>
    <row r="1184" spans="1:10" x14ac:dyDescent="0.45">
      <c r="A1184" t="s">
        <v>14</v>
      </c>
      <c r="B1184" t="s">
        <v>117</v>
      </c>
      <c r="C1184" t="s">
        <v>120</v>
      </c>
      <c r="D1184" s="1" t="s">
        <v>209</v>
      </c>
      <c r="E1184" t="s">
        <v>43</v>
      </c>
      <c r="F1184" t="s">
        <v>27</v>
      </c>
      <c r="G1184" t="s">
        <v>254</v>
      </c>
      <c r="H1184" t="s">
        <v>274</v>
      </c>
      <c r="I1184" t="str">
        <f>RIGHT(HvDOutputData[[#This Row],[OPLocCode]],1)</f>
        <v>1</v>
      </c>
      <c r="J1184" t="s">
        <v>378</v>
      </c>
    </row>
    <row r="1185" spans="1:10" x14ac:dyDescent="0.45">
      <c r="A1185" t="s">
        <v>14</v>
      </c>
      <c r="B1185" t="s">
        <v>117</v>
      </c>
      <c r="C1185" t="s">
        <v>120</v>
      </c>
      <c r="D1185" s="1" t="s">
        <v>209</v>
      </c>
      <c r="E1185" t="s">
        <v>43</v>
      </c>
      <c r="F1185" t="s">
        <v>27</v>
      </c>
      <c r="G1185" t="s">
        <v>254</v>
      </c>
      <c r="H1185" t="s">
        <v>275</v>
      </c>
      <c r="I1185" t="str">
        <f>RIGHT(HvDOutputData[[#This Row],[OPLocCode]],1)</f>
        <v>2</v>
      </c>
      <c r="J1185" t="s">
        <v>379</v>
      </c>
    </row>
    <row r="1186" spans="1:10" x14ac:dyDescent="0.45">
      <c r="A1186" t="s">
        <v>14</v>
      </c>
      <c r="B1186" t="s">
        <v>117</v>
      </c>
      <c r="C1186" t="s">
        <v>120</v>
      </c>
      <c r="D1186" s="1" t="s">
        <v>209</v>
      </c>
      <c r="E1186" t="s">
        <v>43</v>
      </c>
      <c r="F1186" t="s">
        <v>27</v>
      </c>
      <c r="G1186" t="s">
        <v>254</v>
      </c>
      <c r="H1186" t="s">
        <v>276</v>
      </c>
      <c r="I1186" t="str">
        <f>RIGHT(HvDOutputData[[#This Row],[OPLocCode]],1)</f>
        <v>3</v>
      </c>
      <c r="J1186" t="s">
        <v>380</v>
      </c>
    </row>
    <row r="1187" spans="1:10" x14ac:dyDescent="0.45">
      <c r="A1187" t="s">
        <v>14</v>
      </c>
      <c r="B1187" t="s">
        <v>117</v>
      </c>
      <c r="C1187" t="s">
        <v>120</v>
      </c>
      <c r="D1187" s="1" t="s">
        <v>209</v>
      </c>
      <c r="E1187" t="s">
        <v>43</v>
      </c>
      <c r="F1187" t="s">
        <v>27</v>
      </c>
      <c r="G1187" t="s">
        <v>254</v>
      </c>
      <c r="H1187" t="s">
        <v>277</v>
      </c>
      <c r="I1187" t="str">
        <f>RIGHT(HvDOutputData[[#This Row],[OPLocCode]],1)</f>
        <v>4</v>
      </c>
      <c r="J1187" t="s">
        <v>381</v>
      </c>
    </row>
    <row r="1188" spans="1:10" x14ac:dyDescent="0.45">
      <c r="A1188" t="s">
        <v>14</v>
      </c>
      <c r="B1188" t="s">
        <v>117</v>
      </c>
      <c r="C1188" t="s">
        <v>120</v>
      </c>
      <c r="D1188" s="1" t="s">
        <v>209</v>
      </c>
      <c r="E1188" t="s">
        <v>43</v>
      </c>
      <c r="F1188" t="s">
        <v>27</v>
      </c>
      <c r="G1188" t="s">
        <v>254</v>
      </c>
      <c r="H1188" t="s">
        <v>278</v>
      </c>
      <c r="I1188" t="str">
        <f>RIGHT(HvDOutputData[[#This Row],[OPLocCode]],1)</f>
        <v>5</v>
      </c>
      <c r="J1188" t="s">
        <v>382</v>
      </c>
    </row>
    <row r="1189" spans="1:10" x14ac:dyDescent="0.45">
      <c r="A1189" t="s">
        <v>14</v>
      </c>
      <c r="B1189" t="s">
        <v>117</v>
      </c>
      <c r="C1189" t="s">
        <v>120</v>
      </c>
      <c r="D1189" s="1" t="s">
        <v>209</v>
      </c>
      <c r="E1189" t="s">
        <v>43</v>
      </c>
      <c r="F1189" t="s">
        <v>27</v>
      </c>
      <c r="G1189" t="s">
        <v>254</v>
      </c>
      <c r="H1189" t="s">
        <v>279</v>
      </c>
      <c r="I1189" t="str">
        <f>RIGHT(HvDOutputData[[#This Row],[OPLocCode]],1)</f>
        <v>6</v>
      </c>
      <c r="J1189" t="s">
        <v>383</v>
      </c>
    </row>
    <row r="1190" spans="1:10" x14ac:dyDescent="0.45">
      <c r="A1190" t="s">
        <v>14</v>
      </c>
      <c r="B1190" t="s">
        <v>117</v>
      </c>
      <c r="C1190" t="s">
        <v>120</v>
      </c>
      <c r="D1190" s="1" t="s">
        <v>209</v>
      </c>
      <c r="E1190" t="s">
        <v>43</v>
      </c>
      <c r="F1190" t="s">
        <v>27</v>
      </c>
      <c r="G1190" t="s">
        <v>254</v>
      </c>
      <c r="H1190" t="s">
        <v>280</v>
      </c>
      <c r="I1190" t="str">
        <f>RIGHT(HvDOutputData[[#This Row],[OPLocCode]],1)</f>
        <v>1</v>
      </c>
      <c r="J1190" t="s">
        <v>384</v>
      </c>
    </row>
    <row r="1191" spans="1:10" x14ac:dyDescent="0.45">
      <c r="A1191" t="s">
        <v>14</v>
      </c>
      <c r="B1191" t="s">
        <v>117</v>
      </c>
      <c r="C1191" t="s">
        <v>120</v>
      </c>
      <c r="D1191" s="1" t="s">
        <v>209</v>
      </c>
      <c r="E1191" t="s">
        <v>43</v>
      </c>
      <c r="F1191" t="s">
        <v>27</v>
      </c>
      <c r="G1191" t="s">
        <v>254</v>
      </c>
      <c r="H1191" t="s">
        <v>281</v>
      </c>
      <c r="I1191" t="str">
        <f>RIGHT(HvDOutputData[[#This Row],[OPLocCode]],1)</f>
        <v>2</v>
      </c>
      <c r="J1191" t="s">
        <v>385</v>
      </c>
    </row>
    <row r="1192" spans="1:10" x14ac:dyDescent="0.45">
      <c r="A1192" t="s">
        <v>14</v>
      </c>
      <c r="B1192" t="s">
        <v>117</v>
      </c>
      <c r="C1192" t="s">
        <v>120</v>
      </c>
      <c r="D1192" s="1" t="s">
        <v>209</v>
      </c>
      <c r="E1192" t="s">
        <v>43</v>
      </c>
      <c r="F1192" t="s">
        <v>27</v>
      </c>
      <c r="G1192" t="s">
        <v>254</v>
      </c>
      <c r="H1192" t="s">
        <v>282</v>
      </c>
      <c r="I1192" t="str">
        <f>RIGHT(HvDOutputData[[#This Row],[OPLocCode]],1)</f>
        <v>3</v>
      </c>
      <c r="J1192" t="s">
        <v>386</v>
      </c>
    </row>
    <row r="1193" spans="1:10" x14ac:dyDescent="0.45">
      <c r="A1193" t="s">
        <v>14</v>
      </c>
      <c r="B1193" t="s">
        <v>117</v>
      </c>
      <c r="C1193" t="s">
        <v>120</v>
      </c>
      <c r="D1193" s="1" t="s">
        <v>209</v>
      </c>
      <c r="E1193" t="s">
        <v>43</v>
      </c>
      <c r="F1193" t="s">
        <v>27</v>
      </c>
      <c r="G1193" t="s">
        <v>254</v>
      </c>
      <c r="H1193" t="s">
        <v>283</v>
      </c>
      <c r="I1193" t="str">
        <f>RIGHT(HvDOutputData[[#This Row],[OPLocCode]],1)</f>
        <v>4</v>
      </c>
      <c r="J1193" t="s">
        <v>387</v>
      </c>
    </row>
    <row r="1194" spans="1:10" x14ac:dyDescent="0.45">
      <c r="A1194" t="s">
        <v>14</v>
      </c>
      <c r="B1194" t="s">
        <v>117</v>
      </c>
      <c r="C1194" t="s">
        <v>120</v>
      </c>
      <c r="D1194" s="1" t="s">
        <v>209</v>
      </c>
      <c r="E1194" t="s">
        <v>43</v>
      </c>
      <c r="F1194" t="s">
        <v>27</v>
      </c>
      <c r="G1194" t="s">
        <v>254</v>
      </c>
      <c r="H1194" t="s">
        <v>284</v>
      </c>
      <c r="I1194" t="str">
        <f>RIGHT(HvDOutputData[[#This Row],[OPLocCode]],1)</f>
        <v>5</v>
      </c>
      <c r="J1194" t="s">
        <v>388</v>
      </c>
    </row>
    <row r="1195" spans="1:10" x14ac:dyDescent="0.45">
      <c r="A1195" t="s">
        <v>14</v>
      </c>
      <c r="B1195" t="s">
        <v>117</v>
      </c>
      <c r="C1195" t="s">
        <v>120</v>
      </c>
      <c r="D1195" s="1" t="s">
        <v>209</v>
      </c>
      <c r="E1195" t="s">
        <v>43</v>
      </c>
      <c r="F1195" t="s">
        <v>27</v>
      </c>
      <c r="G1195" t="s">
        <v>254</v>
      </c>
      <c r="H1195" t="s">
        <v>285</v>
      </c>
      <c r="I1195" t="str">
        <f>RIGHT(HvDOutputData[[#This Row],[OPLocCode]],1)</f>
        <v>6</v>
      </c>
      <c r="J1195" t="s">
        <v>389</v>
      </c>
    </row>
    <row r="1196" spans="1:10" x14ac:dyDescent="0.45">
      <c r="A1196" t="s">
        <v>14</v>
      </c>
      <c r="B1196" t="s">
        <v>117</v>
      </c>
      <c r="C1196" t="s">
        <v>120</v>
      </c>
      <c r="D1196" s="1" t="s">
        <v>209</v>
      </c>
      <c r="E1196" t="s">
        <v>43</v>
      </c>
      <c r="F1196" t="s">
        <v>27</v>
      </c>
      <c r="G1196" t="s">
        <v>254</v>
      </c>
      <c r="H1196" t="s">
        <v>29</v>
      </c>
      <c r="I1196" t="str">
        <f>RIGHT(HvDOutputData[[#This Row],[OPLocCode]],1)</f>
        <v>1</v>
      </c>
      <c r="J1196" t="s">
        <v>390</v>
      </c>
    </row>
    <row r="1197" spans="1:10" x14ac:dyDescent="0.45">
      <c r="A1197" t="s">
        <v>14</v>
      </c>
      <c r="B1197" t="s">
        <v>117</v>
      </c>
      <c r="C1197" t="s">
        <v>120</v>
      </c>
      <c r="D1197" s="1" t="s">
        <v>209</v>
      </c>
      <c r="E1197" t="s">
        <v>43</v>
      </c>
      <c r="F1197" t="s">
        <v>27</v>
      </c>
      <c r="G1197" t="s">
        <v>254</v>
      </c>
      <c r="H1197" t="s">
        <v>137</v>
      </c>
      <c r="I1197" t="str">
        <f>RIGHT(HvDOutputData[[#This Row],[OPLocCode]],1)</f>
        <v>2</v>
      </c>
      <c r="J1197" t="s">
        <v>391</v>
      </c>
    </row>
    <row r="1198" spans="1:10" x14ac:dyDescent="0.45">
      <c r="A1198" t="s">
        <v>14</v>
      </c>
      <c r="B1198" t="s">
        <v>117</v>
      </c>
      <c r="C1198" t="s">
        <v>120</v>
      </c>
      <c r="D1198" s="1" t="s">
        <v>209</v>
      </c>
      <c r="E1198" t="s">
        <v>43</v>
      </c>
      <c r="F1198" t="s">
        <v>27</v>
      </c>
      <c r="G1198" t="s">
        <v>254</v>
      </c>
      <c r="H1198" t="s">
        <v>286</v>
      </c>
      <c r="I1198" t="str">
        <f>RIGHT(HvDOutputData[[#This Row],[OPLocCode]],1)</f>
        <v>3</v>
      </c>
      <c r="J1198" t="s">
        <v>392</v>
      </c>
    </row>
    <row r="1199" spans="1:10" x14ac:dyDescent="0.45">
      <c r="A1199" t="s">
        <v>14</v>
      </c>
      <c r="B1199" t="s">
        <v>117</v>
      </c>
      <c r="C1199" t="s">
        <v>120</v>
      </c>
      <c r="D1199" s="1" t="s">
        <v>209</v>
      </c>
      <c r="E1199" t="s">
        <v>43</v>
      </c>
      <c r="F1199" t="s">
        <v>27</v>
      </c>
      <c r="G1199" t="s">
        <v>254</v>
      </c>
      <c r="H1199" t="s">
        <v>287</v>
      </c>
      <c r="I1199" t="str">
        <f>RIGHT(HvDOutputData[[#This Row],[OPLocCode]],1)</f>
        <v>4</v>
      </c>
      <c r="J1199" t="s">
        <v>393</v>
      </c>
    </row>
    <row r="1200" spans="1:10" x14ac:dyDescent="0.45">
      <c r="A1200" t="s">
        <v>14</v>
      </c>
      <c r="B1200" t="s">
        <v>117</v>
      </c>
      <c r="C1200" t="s">
        <v>120</v>
      </c>
      <c r="D1200" s="1" t="s">
        <v>209</v>
      </c>
      <c r="E1200" t="s">
        <v>43</v>
      </c>
      <c r="F1200" t="s">
        <v>27</v>
      </c>
      <c r="G1200" t="s">
        <v>254</v>
      </c>
      <c r="H1200" t="s">
        <v>288</v>
      </c>
      <c r="I1200" t="str">
        <f>RIGHT(HvDOutputData[[#This Row],[OPLocCode]],1)</f>
        <v>5</v>
      </c>
      <c r="J1200" t="s">
        <v>394</v>
      </c>
    </row>
    <row r="1201" spans="1:10" x14ac:dyDescent="0.45">
      <c r="A1201" t="s">
        <v>14</v>
      </c>
      <c r="B1201" t="s">
        <v>117</v>
      </c>
      <c r="C1201" t="s">
        <v>120</v>
      </c>
      <c r="D1201" s="1" t="s">
        <v>209</v>
      </c>
      <c r="E1201" t="s">
        <v>43</v>
      </c>
      <c r="F1201" t="s">
        <v>27</v>
      </c>
      <c r="G1201" t="s">
        <v>254</v>
      </c>
      <c r="H1201" t="s">
        <v>289</v>
      </c>
      <c r="I1201" t="str">
        <f>RIGHT(HvDOutputData[[#This Row],[OPLocCode]],1)</f>
        <v>6</v>
      </c>
      <c r="J1201" t="s">
        <v>395</v>
      </c>
    </row>
    <row r="1202" spans="1:10" x14ac:dyDescent="0.45">
      <c r="A1202" t="s">
        <v>14</v>
      </c>
      <c r="B1202" t="s">
        <v>118</v>
      </c>
      <c r="C1202" t="s">
        <v>121</v>
      </c>
      <c r="D1202" s="1" t="s">
        <v>209</v>
      </c>
      <c r="E1202" t="s">
        <v>43</v>
      </c>
      <c r="F1202" t="s">
        <v>27</v>
      </c>
      <c r="G1202" t="s">
        <v>254</v>
      </c>
      <c r="H1202" t="s">
        <v>299</v>
      </c>
      <c r="I1202" t="str">
        <f>RIGHT(HvDOutputData[[#This Row],[OPLocCode]],1)</f>
        <v>A</v>
      </c>
      <c r="J1202" t="s">
        <v>396</v>
      </c>
    </row>
    <row r="1203" spans="1:10" x14ac:dyDescent="0.45">
      <c r="A1203" t="s">
        <v>14</v>
      </c>
      <c r="B1203" t="s">
        <v>118</v>
      </c>
      <c r="C1203" t="s">
        <v>121</v>
      </c>
      <c r="D1203" s="1" t="s">
        <v>209</v>
      </c>
      <c r="E1203" t="s">
        <v>43</v>
      </c>
      <c r="F1203" t="s">
        <v>27</v>
      </c>
      <c r="G1203" t="s">
        <v>254</v>
      </c>
      <c r="H1203" t="s">
        <v>300</v>
      </c>
      <c r="I1203" t="str">
        <f>RIGHT(HvDOutputData[[#This Row],[OPLocCode]],1)</f>
        <v>B</v>
      </c>
      <c r="J1203" t="s">
        <v>402</v>
      </c>
    </row>
    <row r="1204" spans="1:10" x14ac:dyDescent="0.45">
      <c r="A1204" t="s">
        <v>14</v>
      </c>
      <c r="B1204" t="s">
        <v>118</v>
      </c>
      <c r="C1204" t="s">
        <v>121</v>
      </c>
      <c r="D1204" s="1" t="s">
        <v>209</v>
      </c>
      <c r="E1204" t="s">
        <v>43</v>
      </c>
      <c r="F1204" t="s">
        <v>27</v>
      </c>
      <c r="G1204" t="s">
        <v>254</v>
      </c>
      <c r="H1204" t="s">
        <v>301</v>
      </c>
      <c r="I1204" t="str">
        <f>RIGHT(HvDOutputData[[#This Row],[OPLocCode]],1)</f>
        <v>C</v>
      </c>
      <c r="J1204" t="s">
        <v>408</v>
      </c>
    </row>
    <row r="1205" spans="1:10" x14ac:dyDescent="0.45">
      <c r="A1205" t="s">
        <v>14</v>
      </c>
      <c r="B1205" t="s">
        <v>118</v>
      </c>
      <c r="C1205" t="s">
        <v>121</v>
      </c>
      <c r="D1205" s="1" t="s">
        <v>209</v>
      </c>
      <c r="E1205" t="s">
        <v>43</v>
      </c>
      <c r="F1205" t="s">
        <v>27</v>
      </c>
      <c r="G1205" t="s">
        <v>254</v>
      </c>
      <c r="H1205" t="s">
        <v>290</v>
      </c>
      <c r="I1205" t="str">
        <f>RIGHT(HvDOutputData[[#This Row],[OPLocCode]],1)</f>
        <v>A</v>
      </c>
      <c r="J1205" t="s">
        <v>414</v>
      </c>
    </row>
    <row r="1206" spans="1:10" x14ac:dyDescent="0.45">
      <c r="A1206" t="s">
        <v>14</v>
      </c>
      <c r="B1206" t="s">
        <v>118</v>
      </c>
      <c r="C1206" t="s">
        <v>121</v>
      </c>
      <c r="D1206" s="1" t="s">
        <v>209</v>
      </c>
      <c r="E1206" t="s">
        <v>43</v>
      </c>
      <c r="F1206" t="s">
        <v>27</v>
      </c>
      <c r="G1206" t="s">
        <v>254</v>
      </c>
      <c r="H1206" t="s">
        <v>291</v>
      </c>
      <c r="I1206" t="str">
        <f>RIGHT(HvDOutputData[[#This Row],[OPLocCode]],1)</f>
        <v>B</v>
      </c>
      <c r="J1206" t="s">
        <v>420</v>
      </c>
    </row>
    <row r="1207" spans="1:10" x14ac:dyDescent="0.45">
      <c r="A1207" t="s">
        <v>14</v>
      </c>
      <c r="B1207" t="s">
        <v>118</v>
      </c>
      <c r="C1207" t="s">
        <v>121</v>
      </c>
      <c r="D1207" s="1" t="s">
        <v>209</v>
      </c>
      <c r="E1207" t="s">
        <v>43</v>
      </c>
      <c r="F1207" t="s">
        <v>27</v>
      </c>
      <c r="G1207" t="s">
        <v>254</v>
      </c>
      <c r="H1207" t="s">
        <v>292</v>
      </c>
      <c r="I1207" t="str">
        <f>RIGHT(HvDOutputData[[#This Row],[OPLocCode]],1)</f>
        <v>C</v>
      </c>
      <c r="J1207" t="s">
        <v>426</v>
      </c>
    </row>
    <row r="1208" spans="1:10" x14ac:dyDescent="0.45">
      <c r="A1208" t="s">
        <v>14</v>
      </c>
      <c r="B1208" t="s">
        <v>118</v>
      </c>
      <c r="C1208" t="s">
        <v>121</v>
      </c>
      <c r="D1208" s="1" t="s">
        <v>209</v>
      </c>
      <c r="E1208" t="s">
        <v>43</v>
      </c>
      <c r="F1208" t="s">
        <v>27</v>
      </c>
      <c r="G1208" t="s">
        <v>254</v>
      </c>
      <c r="H1208" t="s">
        <v>293</v>
      </c>
      <c r="I1208" t="str">
        <f>RIGHT(HvDOutputData[[#This Row],[OPLocCode]],1)</f>
        <v>A</v>
      </c>
      <c r="J1208" t="s">
        <v>432</v>
      </c>
    </row>
    <row r="1209" spans="1:10" x14ac:dyDescent="0.45">
      <c r="A1209" t="s">
        <v>14</v>
      </c>
      <c r="B1209" t="s">
        <v>118</v>
      </c>
      <c r="C1209" t="s">
        <v>121</v>
      </c>
      <c r="D1209" s="1" t="s">
        <v>209</v>
      </c>
      <c r="E1209" t="s">
        <v>43</v>
      </c>
      <c r="F1209" t="s">
        <v>27</v>
      </c>
      <c r="G1209" t="s">
        <v>254</v>
      </c>
      <c r="H1209" t="s">
        <v>294</v>
      </c>
      <c r="I1209" t="str">
        <f>RIGHT(HvDOutputData[[#This Row],[OPLocCode]],1)</f>
        <v>B</v>
      </c>
      <c r="J1209" t="s">
        <v>438</v>
      </c>
    </row>
    <row r="1210" spans="1:10" x14ac:dyDescent="0.45">
      <c r="A1210" t="s">
        <v>14</v>
      </c>
      <c r="B1210" t="s">
        <v>118</v>
      </c>
      <c r="C1210" t="s">
        <v>121</v>
      </c>
      <c r="D1210" s="1" t="s">
        <v>209</v>
      </c>
      <c r="E1210" t="s">
        <v>43</v>
      </c>
      <c r="F1210" t="s">
        <v>27</v>
      </c>
      <c r="G1210" t="s">
        <v>254</v>
      </c>
      <c r="H1210" t="s">
        <v>295</v>
      </c>
      <c r="I1210" t="str">
        <f>RIGHT(HvDOutputData[[#This Row],[OPLocCode]],1)</f>
        <v>C</v>
      </c>
      <c r="J1210" t="s">
        <v>444</v>
      </c>
    </row>
    <row r="1211" spans="1:10" x14ac:dyDescent="0.45">
      <c r="A1211" t="s">
        <v>14</v>
      </c>
      <c r="B1211" t="s">
        <v>118</v>
      </c>
      <c r="C1211" t="s">
        <v>121</v>
      </c>
      <c r="D1211" s="1" t="s">
        <v>209</v>
      </c>
      <c r="E1211" t="s">
        <v>43</v>
      </c>
      <c r="F1211" t="s">
        <v>27</v>
      </c>
      <c r="G1211" t="s">
        <v>254</v>
      </c>
      <c r="H1211" t="s">
        <v>296</v>
      </c>
      <c r="I1211" t="str">
        <f>RIGHT(HvDOutputData[[#This Row],[OPLocCode]],1)</f>
        <v>A</v>
      </c>
      <c r="J1211" t="s">
        <v>450</v>
      </c>
    </row>
    <row r="1212" spans="1:10" x14ac:dyDescent="0.45">
      <c r="A1212" t="s">
        <v>14</v>
      </c>
      <c r="B1212" t="s">
        <v>118</v>
      </c>
      <c r="C1212" t="s">
        <v>121</v>
      </c>
      <c r="D1212" s="1" t="s">
        <v>209</v>
      </c>
      <c r="E1212" t="s">
        <v>43</v>
      </c>
      <c r="F1212" t="s">
        <v>27</v>
      </c>
      <c r="G1212" t="s">
        <v>254</v>
      </c>
      <c r="H1212" t="s">
        <v>297</v>
      </c>
      <c r="I1212" t="str">
        <f>RIGHT(HvDOutputData[[#This Row],[OPLocCode]],1)</f>
        <v>B</v>
      </c>
      <c r="J1212" t="s">
        <v>456</v>
      </c>
    </row>
    <row r="1213" spans="1:10" x14ac:dyDescent="0.45">
      <c r="A1213" t="s">
        <v>14</v>
      </c>
      <c r="B1213" t="s">
        <v>118</v>
      </c>
      <c r="C1213" t="s">
        <v>121</v>
      </c>
      <c r="D1213" s="1" t="s">
        <v>209</v>
      </c>
      <c r="E1213" t="s">
        <v>43</v>
      </c>
      <c r="F1213" t="s">
        <v>27</v>
      </c>
      <c r="G1213" t="s">
        <v>254</v>
      </c>
      <c r="H1213" t="s">
        <v>298</v>
      </c>
      <c r="I1213" t="str">
        <f>RIGHT(HvDOutputData[[#This Row],[OPLocCode]],1)</f>
        <v>C</v>
      </c>
      <c r="J1213" t="s">
        <v>462</v>
      </c>
    </row>
    <row r="1214" spans="1:10" x14ac:dyDescent="0.45">
      <c r="A1214" t="s">
        <v>14</v>
      </c>
      <c r="B1214" t="s">
        <v>118</v>
      </c>
      <c r="C1214" t="s">
        <v>121</v>
      </c>
      <c r="D1214" s="1" t="s">
        <v>209</v>
      </c>
      <c r="E1214" t="s">
        <v>43</v>
      </c>
      <c r="F1214" t="s">
        <v>27</v>
      </c>
      <c r="G1214" t="s">
        <v>254</v>
      </c>
      <c r="H1214" t="s">
        <v>311</v>
      </c>
      <c r="I1214" t="str">
        <f>RIGHT(HvDOutputData[[#This Row],[OPLocCode]],1)</f>
        <v>A</v>
      </c>
      <c r="J1214" t="s">
        <v>397</v>
      </c>
    </row>
    <row r="1215" spans="1:10" x14ac:dyDescent="0.45">
      <c r="A1215" t="s">
        <v>14</v>
      </c>
      <c r="B1215" t="s">
        <v>118</v>
      </c>
      <c r="C1215" t="s">
        <v>121</v>
      </c>
      <c r="D1215" s="1" t="s">
        <v>209</v>
      </c>
      <c r="E1215" t="s">
        <v>43</v>
      </c>
      <c r="F1215" t="s">
        <v>27</v>
      </c>
      <c r="G1215" t="s">
        <v>254</v>
      </c>
      <c r="H1215" t="s">
        <v>312</v>
      </c>
      <c r="I1215" t="str">
        <f>RIGHT(HvDOutputData[[#This Row],[OPLocCode]],1)</f>
        <v>B</v>
      </c>
      <c r="J1215" t="s">
        <v>403</v>
      </c>
    </row>
    <row r="1216" spans="1:10" x14ac:dyDescent="0.45">
      <c r="A1216" t="s">
        <v>14</v>
      </c>
      <c r="B1216" t="s">
        <v>118</v>
      </c>
      <c r="C1216" t="s">
        <v>121</v>
      </c>
      <c r="D1216" s="1" t="s">
        <v>209</v>
      </c>
      <c r="E1216" t="s">
        <v>43</v>
      </c>
      <c r="F1216" t="s">
        <v>27</v>
      </c>
      <c r="G1216" t="s">
        <v>254</v>
      </c>
      <c r="H1216" t="s">
        <v>313</v>
      </c>
      <c r="I1216" t="str">
        <f>RIGHT(HvDOutputData[[#This Row],[OPLocCode]],1)</f>
        <v>C</v>
      </c>
      <c r="J1216" t="s">
        <v>409</v>
      </c>
    </row>
    <row r="1217" spans="1:10" x14ac:dyDescent="0.45">
      <c r="A1217" t="s">
        <v>14</v>
      </c>
      <c r="B1217" t="s">
        <v>118</v>
      </c>
      <c r="C1217" t="s">
        <v>121</v>
      </c>
      <c r="D1217" s="1" t="s">
        <v>209</v>
      </c>
      <c r="E1217" t="s">
        <v>43</v>
      </c>
      <c r="F1217" t="s">
        <v>27</v>
      </c>
      <c r="G1217" t="s">
        <v>254</v>
      </c>
      <c r="H1217" t="s">
        <v>302</v>
      </c>
      <c r="I1217" t="str">
        <f>RIGHT(HvDOutputData[[#This Row],[OPLocCode]],1)</f>
        <v>A</v>
      </c>
      <c r="J1217" t="s">
        <v>415</v>
      </c>
    </row>
    <row r="1218" spans="1:10" x14ac:dyDescent="0.45">
      <c r="A1218" t="s">
        <v>14</v>
      </c>
      <c r="B1218" t="s">
        <v>118</v>
      </c>
      <c r="C1218" t="s">
        <v>121</v>
      </c>
      <c r="D1218" s="1" t="s">
        <v>209</v>
      </c>
      <c r="E1218" t="s">
        <v>43</v>
      </c>
      <c r="F1218" t="s">
        <v>27</v>
      </c>
      <c r="G1218" t="s">
        <v>254</v>
      </c>
      <c r="H1218" t="s">
        <v>303</v>
      </c>
      <c r="I1218" t="str">
        <f>RIGHT(HvDOutputData[[#This Row],[OPLocCode]],1)</f>
        <v>B</v>
      </c>
      <c r="J1218" t="s">
        <v>421</v>
      </c>
    </row>
    <row r="1219" spans="1:10" x14ac:dyDescent="0.45">
      <c r="A1219" t="s">
        <v>14</v>
      </c>
      <c r="B1219" t="s">
        <v>118</v>
      </c>
      <c r="C1219" t="s">
        <v>121</v>
      </c>
      <c r="D1219" s="1" t="s">
        <v>209</v>
      </c>
      <c r="E1219" t="s">
        <v>43</v>
      </c>
      <c r="F1219" t="s">
        <v>27</v>
      </c>
      <c r="G1219" t="s">
        <v>254</v>
      </c>
      <c r="H1219" t="s">
        <v>304</v>
      </c>
      <c r="I1219" t="str">
        <f>RIGHT(HvDOutputData[[#This Row],[OPLocCode]],1)</f>
        <v>C</v>
      </c>
      <c r="J1219" t="s">
        <v>427</v>
      </c>
    </row>
    <row r="1220" spans="1:10" x14ac:dyDescent="0.45">
      <c r="A1220" t="s">
        <v>14</v>
      </c>
      <c r="B1220" t="s">
        <v>118</v>
      </c>
      <c r="C1220" t="s">
        <v>121</v>
      </c>
      <c r="D1220" s="1" t="s">
        <v>209</v>
      </c>
      <c r="E1220" t="s">
        <v>43</v>
      </c>
      <c r="F1220" t="s">
        <v>27</v>
      </c>
      <c r="G1220" t="s">
        <v>254</v>
      </c>
      <c r="H1220" t="s">
        <v>305</v>
      </c>
      <c r="I1220" t="str">
        <f>RIGHT(HvDOutputData[[#This Row],[OPLocCode]],1)</f>
        <v>A</v>
      </c>
      <c r="J1220" t="s">
        <v>433</v>
      </c>
    </row>
    <row r="1221" spans="1:10" x14ac:dyDescent="0.45">
      <c r="A1221" t="s">
        <v>14</v>
      </c>
      <c r="B1221" t="s">
        <v>118</v>
      </c>
      <c r="C1221" t="s">
        <v>121</v>
      </c>
      <c r="D1221" s="1" t="s">
        <v>209</v>
      </c>
      <c r="E1221" t="s">
        <v>43</v>
      </c>
      <c r="F1221" t="s">
        <v>27</v>
      </c>
      <c r="G1221" t="s">
        <v>254</v>
      </c>
      <c r="H1221" t="s">
        <v>306</v>
      </c>
      <c r="I1221" t="str">
        <f>RIGHT(HvDOutputData[[#This Row],[OPLocCode]],1)</f>
        <v>B</v>
      </c>
      <c r="J1221" t="s">
        <v>439</v>
      </c>
    </row>
    <row r="1222" spans="1:10" x14ac:dyDescent="0.45">
      <c r="A1222" t="s">
        <v>14</v>
      </c>
      <c r="B1222" t="s">
        <v>118</v>
      </c>
      <c r="C1222" t="s">
        <v>121</v>
      </c>
      <c r="D1222" s="1" t="s">
        <v>209</v>
      </c>
      <c r="E1222" t="s">
        <v>43</v>
      </c>
      <c r="F1222" t="s">
        <v>27</v>
      </c>
      <c r="G1222" t="s">
        <v>254</v>
      </c>
      <c r="H1222" t="s">
        <v>307</v>
      </c>
      <c r="I1222" t="str">
        <f>RIGHT(HvDOutputData[[#This Row],[OPLocCode]],1)</f>
        <v>C</v>
      </c>
      <c r="J1222" t="s">
        <v>445</v>
      </c>
    </row>
    <row r="1223" spans="1:10" x14ac:dyDescent="0.45">
      <c r="A1223" t="s">
        <v>14</v>
      </c>
      <c r="B1223" t="s">
        <v>118</v>
      </c>
      <c r="C1223" t="s">
        <v>121</v>
      </c>
      <c r="D1223" s="1" t="s">
        <v>209</v>
      </c>
      <c r="E1223" t="s">
        <v>43</v>
      </c>
      <c r="F1223" t="s">
        <v>27</v>
      </c>
      <c r="G1223" t="s">
        <v>254</v>
      </c>
      <c r="H1223" t="s">
        <v>308</v>
      </c>
      <c r="I1223" t="str">
        <f>RIGHT(HvDOutputData[[#This Row],[OPLocCode]],1)</f>
        <v>A</v>
      </c>
      <c r="J1223" t="s">
        <v>451</v>
      </c>
    </row>
    <row r="1224" spans="1:10" x14ac:dyDescent="0.45">
      <c r="A1224" t="s">
        <v>14</v>
      </c>
      <c r="B1224" t="s">
        <v>118</v>
      </c>
      <c r="C1224" t="s">
        <v>121</v>
      </c>
      <c r="D1224" s="1" t="s">
        <v>209</v>
      </c>
      <c r="E1224" t="s">
        <v>43</v>
      </c>
      <c r="F1224" t="s">
        <v>27</v>
      </c>
      <c r="G1224" t="s">
        <v>254</v>
      </c>
      <c r="H1224" t="s">
        <v>309</v>
      </c>
      <c r="I1224" t="str">
        <f>RIGHT(HvDOutputData[[#This Row],[OPLocCode]],1)</f>
        <v>B</v>
      </c>
      <c r="J1224" t="s">
        <v>457</v>
      </c>
    </row>
    <row r="1225" spans="1:10" x14ac:dyDescent="0.45">
      <c r="A1225" t="s">
        <v>14</v>
      </c>
      <c r="B1225" t="s">
        <v>118</v>
      </c>
      <c r="C1225" t="s">
        <v>121</v>
      </c>
      <c r="D1225" s="1" t="s">
        <v>209</v>
      </c>
      <c r="E1225" t="s">
        <v>43</v>
      </c>
      <c r="F1225" t="s">
        <v>27</v>
      </c>
      <c r="G1225" t="s">
        <v>254</v>
      </c>
      <c r="H1225" t="s">
        <v>310</v>
      </c>
      <c r="I1225" t="str">
        <f>RIGHT(HvDOutputData[[#This Row],[OPLocCode]],1)</f>
        <v>C</v>
      </c>
      <c r="J1225" t="s">
        <v>463</v>
      </c>
    </row>
    <row r="1226" spans="1:10" x14ac:dyDescent="0.45">
      <c r="A1226" t="s">
        <v>14</v>
      </c>
      <c r="B1226" t="s">
        <v>118</v>
      </c>
      <c r="C1226" t="s">
        <v>121</v>
      </c>
      <c r="D1226" s="1" t="s">
        <v>209</v>
      </c>
      <c r="E1226" t="s">
        <v>43</v>
      </c>
      <c r="F1226" t="s">
        <v>27</v>
      </c>
      <c r="G1226" t="s">
        <v>254</v>
      </c>
      <c r="H1226" t="s">
        <v>323</v>
      </c>
      <c r="I1226" t="str">
        <f>RIGHT(HvDOutputData[[#This Row],[OPLocCode]],1)</f>
        <v>A</v>
      </c>
      <c r="J1226" t="s">
        <v>398</v>
      </c>
    </row>
    <row r="1227" spans="1:10" x14ac:dyDescent="0.45">
      <c r="A1227" t="s">
        <v>14</v>
      </c>
      <c r="B1227" t="s">
        <v>118</v>
      </c>
      <c r="C1227" t="s">
        <v>121</v>
      </c>
      <c r="D1227" s="1" t="s">
        <v>209</v>
      </c>
      <c r="E1227" t="s">
        <v>43</v>
      </c>
      <c r="F1227" t="s">
        <v>27</v>
      </c>
      <c r="G1227" t="s">
        <v>254</v>
      </c>
      <c r="H1227" t="s">
        <v>324</v>
      </c>
      <c r="I1227" t="str">
        <f>RIGHT(HvDOutputData[[#This Row],[OPLocCode]],1)</f>
        <v>B</v>
      </c>
      <c r="J1227" t="s">
        <v>404</v>
      </c>
    </row>
    <row r="1228" spans="1:10" x14ac:dyDescent="0.45">
      <c r="A1228" t="s">
        <v>14</v>
      </c>
      <c r="B1228" t="s">
        <v>118</v>
      </c>
      <c r="C1228" t="s">
        <v>121</v>
      </c>
      <c r="D1228" s="1" t="s">
        <v>209</v>
      </c>
      <c r="E1228" t="s">
        <v>43</v>
      </c>
      <c r="F1228" t="s">
        <v>27</v>
      </c>
      <c r="G1228" t="s">
        <v>254</v>
      </c>
      <c r="H1228" t="s">
        <v>325</v>
      </c>
      <c r="I1228" t="str">
        <f>RIGHT(HvDOutputData[[#This Row],[OPLocCode]],1)</f>
        <v>C</v>
      </c>
      <c r="J1228" t="s">
        <v>410</v>
      </c>
    </row>
    <row r="1229" spans="1:10" x14ac:dyDescent="0.45">
      <c r="A1229" t="s">
        <v>14</v>
      </c>
      <c r="B1229" t="s">
        <v>118</v>
      </c>
      <c r="C1229" t="s">
        <v>121</v>
      </c>
      <c r="D1229" s="1" t="s">
        <v>209</v>
      </c>
      <c r="E1229" t="s">
        <v>43</v>
      </c>
      <c r="F1229" t="s">
        <v>27</v>
      </c>
      <c r="G1229" t="s">
        <v>254</v>
      </c>
      <c r="H1229" t="s">
        <v>314</v>
      </c>
      <c r="I1229" t="str">
        <f>RIGHT(HvDOutputData[[#This Row],[OPLocCode]],1)</f>
        <v>A</v>
      </c>
      <c r="J1229" t="s">
        <v>416</v>
      </c>
    </row>
    <row r="1230" spans="1:10" x14ac:dyDescent="0.45">
      <c r="A1230" t="s">
        <v>14</v>
      </c>
      <c r="B1230" t="s">
        <v>118</v>
      </c>
      <c r="C1230" t="s">
        <v>121</v>
      </c>
      <c r="D1230" s="1" t="s">
        <v>209</v>
      </c>
      <c r="E1230" t="s">
        <v>43</v>
      </c>
      <c r="F1230" t="s">
        <v>27</v>
      </c>
      <c r="G1230" t="s">
        <v>254</v>
      </c>
      <c r="H1230" t="s">
        <v>315</v>
      </c>
      <c r="I1230" t="str">
        <f>RIGHT(HvDOutputData[[#This Row],[OPLocCode]],1)</f>
        <v>B</v>
      </c>
      <c r="J1230" t="s">
        <v>422</v>
      </c>
    </row>
    <row r="1231" spans="1:10" x14ac:dyDescent="0.45">
      <c r="A1231" t="s">
        <v>14</v>
      </c>
      <c r="B1231" t="s">
        <v>118</v>
      </c>
      <c r="C1231" t="s">
        <v>121</v>
      </c>
      <c r="D1231" s="1" t="s">
        <v>209</v>
      </c>
      <c r="E1231" t="s">
        <v>43</v>
      </c>
      <c r="F1231" t="s">
        <v>27</v>
      </c>
      <c r="G1231" t="s">
        <v>254</v>
      </c>
      <c r="H1231" t="s">
        <v>316</v>
      </c>
      <c r="I1231" t="str">
        <f>RIGHT(HvDOutputData[[#This Row],[OPLocCode]],1)</f>
        <v>C</v>
      </c>
      <c r="J1231" t="s">
        <v>428</v>
      </c>
    </row>
    <row r="1232" spans="1:10" x14ac:dyDescent="0.45">
      <c r="A1232" t="s">
        <v>14</v>
      </c>
      <c r="B1232" t="s">
        <v>118</v>
      </c>
      <c r="C1232" t="s">
        <v>121</v>
      </c>
      <c r="D1232" s="1" t="s">
        <v>209</v>
      </c>
      <c r="E1232" t="s">
        <v>43</v>
      </c>
      <c r="F1232" t="s">
        <v>27</v>
      </c>
      <c r="G1232" t="s">
        <v>254</v>
      </c>
      <c r="H1232" t="s">
        <v>317</v>
      </c>
      <c r="I1232" t="str">
        <f>RIGHT(HvDOutputData[[#This Row],[OPLocCode]],1)</f>
        <v>A</v>
      </c>
      <c r="J1232" t="s">
        <v>434</v>
      </c>
    </row>
    <row r="1233" spans="1:10" x14ac:dyDescent="0.45">
      <c r="A1233" t="s">
        <v>14</v>
      </c>
      <c r="B1233" t="s">
        <v>118</v>
      </c>
      <c r="C1233" t="s">
        <v>121</v>
      </c>
      <c r="D1233" s="1" t="s">
        <v>209</v>
      </c>
      <c r="E1233" t="s">
        <v>43</v>
      </c>
      <c r="F1233" t="s">
        <v>27</v>
      </c>
      <c r="G1233" t="s">
        <v>254</v>
      </c>
      <c r="H1233" t="s">
        <v>318</v>
      </c>
      <c r="I1233" t="str">
        <f>RIGHT(HvDOutputData[[#This Row],[OPLocCode]],1)</f>
        <v>B</v>
      </c>
      <c r="J1233" t="s">
        <v>440</v>
      </c>
    </row>
    <row r="1234" spans="1:10" x14ac:dyDescent="0.45">
      <c r="A1234" t="s">
        <v>14</v>
      </c>
      <c r="B1234" t="s">
        <v>118</v>
      </c>
      <c r="C1234" t="s">
        <v>121</v>
      </c>
      <c r="D1234" s="1" t="s">
        <v>209</v>
      </c>
      <c r="E1234" t="s">
        <v>43</v>
      </c>
      <c r="F1234" t="s">
        <v>27</v>
      </c>
      <c r="G1234" t="s">
        <v>254</v>
      </c>
      <c r="H1234" t="s">
        <v>319</v>
      </c>
      <c r="I1234" t="str">
        <f>RIGHT(HvDOutputData[[#This Row],[OPLocCode]],1)</f>
        <v>C</v>
      </c>
      <c r="J1234" t="s">
        <v>446</v>
      </c>
    </row>
    <row r="1235" spans="1:10" x14ac:dyDescent="0.45">
      <c r="A1235" t="s">
        <v>14</v>
      </c>
      <c r="B1235" t="s">
        <v>118</v>
      </c>
      <c r="C1235" t="s">
        <v>121</v>
      </c>
      <c r="D1235" s="1" t="s">
        <v>209</v>
      </c>
      <c r="E1235" t="s">
        <v>43</v>
      </c>
      <c r="F1235" t="s">
        <v>27</v>
      </c>
      <c r="G1235" t="s">
        <v>254</v>
      </c>
      <c r="H1235" t="s">
        <v>320</v>
      </c>
      <c r="I1235" t="str">
        <f>RIGHT(HvDOutputData[[#This Row],[OPLocCode]],1)</f>
        <v>A</v>
      </c>
      <c r="J1235" t="s">
        <v>452</v>
      </c>
    </row>
    <row r="1236" spans="1:10" x14ac:dyDescent="0.45">
      <c r="A1236" t="s">
        <v>14</v>
      </c>
      <c r="B1236" t="s">
        <v>118</v>
      </c>
      <c r="C1236" t="s">
        <v>121</v>
      </c>
      <c r="D1236" s="1" t="s">
        <v>209</v>
      </c>
      <c r="E1236" t="s">
        <v>43</v>
      </c>
      <c r="F1236" t="s">
        <v>27</v>
      </c>
      <c r="G1236" t="s">
        <v>254</v>
      </c>
      <c r="H1236" t="s">
        <v>321</v>
      </c>
      <c r="I1236" t="str">
        <f>RIGHT(HvDOutputData[[#This Row],[OPLocCode]],1)</f>
        <v>B</v>
      </c>
      <c r="J1236" t="s">
        <v>458</v>
      </c>
    </row>
    <row r="1237" spans="1:10" x14ac:dyDescent="0.45">
      <c r="A1237" t="s">
        <v>14</v>
      </c>
      <c r="B1237" t="s">
        <v>118</v>
      </c>
      <c r="C1237" t="s">
        <v>121</v>
      </c>
      <c r="D1237" s="1" t="s">
        <v>209</v>
      </c>
      <c r="E1237" t="s">
        <v>43</v>
      </c>
      <c r="F1237" t="s">
        <v>27</v>
      </c>
      <c r="G1237" t="s">
        <v>254</v>
      </c>
      <c r="H1237" t="s">
        <v>322</v>
      </c>
      <c r="I1237" t="str">
        <f>RIGHT(HvDOutputData[[#This Row],[OPLocCode]],1)</f>
        <v>C</v>
      </c>
      <c r="J1237" t="s">
        <v>464</v>
      </c>
    </row>
    <row r="1238" spans="1:10" x14ac:dyDescent="0.45">
      <c r="A1238" t="s">
        <v>14</v>
      </c>
      <c r="B1238" t="s">
        <v>118</v>
      </c>
      <c r="C1238" t="s">
        <v>121</v>
      </c>
      <c r="D1238" s="1" t="s">
        <v>209</v>
      </c>
      <c r="E1238" t="s">
        <v>43</v>
      </c>
      <c r="F1238" t="s">
        <v>27</v>
      </c>
      <c r="G1238" t="s">
        <v>254</v>
      </c>
      <c r="H1238" t="s">
        <v>335</v>
      </c>
      <c r="I1238" t="str">
        <f>RIGHT(HvDOutputData[[#This Row],[OPLocCode]],1)</f>
        <v>A</v>
      </c>
      <c r="J1238" t="s">
        <v>399</v>
      </c>
    </row>
    <row r="1239" spans="1:10" x14ac:dyDescent="0.45">
      <c r="A1239" t="s">
        <v>14</v>
      </c>
      <c r="B1239" t="s">
        <v>118</v>
      </c>
      <c r="C1239" t="s">
        <v>121</v>
      </c>
      <c r="D1239" s="1" t="s">
        <v>209</v>
      </c>
      <c r="E1239" t="s">
        <v>43</v>
      </c>
      <c r="F1239" t="s">
        <v>27</v>
      </c>
      <c r="G1239" t="s">
        <v>254</v>
      </c>
      <c r="H1239" t="s">
        <v>336</v>
      </c>
      <c r="I1239" t="str">
        <f>RIGHT(HvDOutputData[[#This Row],[OPLocCode]],1)</f>
        <v>B</v>
      </c>
      <c r="J1239" t="s">
        <v>405</v>
      </c>
    </row>
    <row r="1240" spans="1:10" x14ac:dyDescent="0.45">
      <c r="A1240" t="s">
        <v>14</v>
      </c>
      <c r="B1240" t="s">
        <v>118</v>
      </c>
      <c r="C1240" t="s">
        <v>121</v>
      </c>
      <c r="D1240" s="1" t="s">
        <v>209</v>
      </c>
      <c r="E1240" t="s">
        <v>43</v>
      </c>
      <c r="F1240" t="s">
        <v>27</v>
      </c>
      <c r="G1240" t="s">
        <v>254</v>
      </c>
      <c r="H1240" t="s">
        <v>337</v>
      </c>
      <c r="I1240" t="str">
        <f>RIGHT(HvDOutputData[[#This Row],[OPLocCode]],1)</f>
        <v>C</v>
      </c>
      <c r="J1240" t="s">
        <v>411</v>
      </c>
    </row>
    <row r="1241" spans="1:10" x14ac:dyDescent="0.45">
      <c r="A1241" t="s">
        <v>14</v>
      </c>
      <c r="B1241" t="s">
        <v>118</v>
      </c>
      <c r="C1241" t="s">
        <v>121</v>
      </c>
      <c r="D1241" s="1" t="s">
        <v>209</v>
      </c>
      <c r="E1241" t="s">
        <v>43</v>
      </c>
      <c r="F1241" t="s">
        <v>27</v>
      </c>
      <c r="G1241" t="s">
        <v>254</v>
      </c>
      <c r="H1241" t="s">
        <v>326</v>
      </c>
      <c r="I1241" t="str">
        <f>RIGHT(HvDOutputData[[#This Row],[OPLocCode]],1)</f>
        <v>A</v>
      </c>
      <c r="J1241" t="s">
        <v>417</v>
      </c>
    </row>
    <row r="1242" spans="1:10" x14ac:dyDescent="0.45">
      <c r="A1242" t="s">
        <v>14</v>
      </c>
      <c r="B1242" t="s">
        <v>118</v>
      </c>
      <c r="C1242" t="s">
        <v>121</v>
      </c>
      <c r="D1242" s="1" t="s">
        <v>209</v>
      </c>
      <c r="E1242" t="s">
        <v>43</v>
      </c>
      <c r="F1242" t="s">
        <v>27</v>
      </c>
      <c r="G1242" t="s">
        <v>254</v>
      </c>
      <c r="H1242" t="s">
        <v>327</v>
      </c>
      <c r="I1242" t="str">
        <f>RIGHT(HvDOutputData[[#This Row],[OPLocCode]],1)</f>
        <v>B</v>
      </c>
      <c r="J1242" t="s">
        <v>423</v>
      </c>
    </row>
    <row r="1243" spans="1:10" x14ac:dyDescent="0.45">
      <c r="A1243" t="s">
        <v>14</v>
      </c>
      <c r="B1243" t="s">
        <v>118</v>
      </c>
      <c r="C1243" t="s">
        <v>121</v>
      </c>
      <c r="D1243" s="1" t="s">
        <v>209</v>
      </c>
      <c r="E1243" t="s">
        <v>43</v>
      </c>
      <c r="F1243" t="s">
        <v>27</v>
      </c>
      <c r="G1243" t="s">
        <v>254</v>
      </c>
      <c r="H1243" t="s">
        <v>328</v>
      </c>
      <c r="I1243" t="str">
        <f>RIGHT(HvDOutputData[[#This Row],[OPLocCode]],1)</f>
        <v>C</v>
      </c>
      <c r="J1243" t="s">
        <v>429</v>
      </c>
    </row>
    <row r="1244" spans="1:10" x14ac:dyDescent="0.45">
      <c r="A1244" t="s">
        <v>14</v>
      </c>
      <c r="B1244" t="s">
        <v>118</v>
      </c>
      <c r="C1244" t="s">
        <v>121</v>
      </c>
      <c r="D1244" s="1" t="s">
        <v>209</v>
      </c>
      <c r="E1244" t="s">
        <v>43</v>
      </c>
      <c r="F1244" t="s">
        <v>27</v>
      </c>
      <c r="G1244" t="s">
        <v>254</v>
      </c>
      <c r="H1244" t="s">
        <v>329</v>
      </c>
      <c r="I1244" t="str">
        <f>RIGHT(HvDOutputData[[#This Row],[OPLocCode]],1)</f>
        <v>A</v>
      </c>
      <c r="J1244" t="s">
        <v>435</v>
      </c>
    </row>
    <row r="1245" spans="1:10" x14ac:dyDescent="0.45">
      <c r="A1245" t="s">
        <v>14</v>
      </c>
      <c r="B1245" t="s">
        <v>118</v>
      </c>
      <c r="C1245" t="s">
        <v>121</v>
      </c>
      <c r="D1245" s="1" t="s">
        <v>209</v>
      </c>
      <c r="E1245" t="s">
        <v>43</v>
      </c>
      <c r="F1245" t="s">
        <v>27</v>
      </c>
      <c r="G1245" t="s">
        <v>254</v>
      </c>
      <c r="H1245" t="s">
        <v>330</v>
      </c>
      <c r="I1245" t="str">
        <f>RIGHT(HvDOutputData[[#This Row],[OPLocCode]],1)</f>
        <v>B</v>
      </c>
      <c r="J1245" t="s">
        <v>441</v>
      </c>
    </row>
    <row r="1246" spans="1:10" x14ac:dyDescent="0.45">
      <c r="A1246" t="s">
        <v>14</v>
      </c>
      <c r="B1246" t="s">
        <v>118</v>
      </c>
      <c r="C1246" t="s">
        <v>121</v>
      </c>
      <c r="D1246" s="1" t="s">
        <v>209</v>
      </c>
      <c r="E1246" t="s">
        <v>43</v>
      </c>
      <c r="F1246" t="s">
        <v>27</v>
      </c>
      <c r="G1246" t="s">
        <v>254</v>
      </c>
      <c r="H1246" t="s">
        <v>331</v>
      </c>
      <c r="I1246" t="str">
        <f>RIGHT(HvDOutputData[[#This Row],[OPLocCode]],1)</f>
        <v>C</v>
      </c>
      <c r="J1246" t="s">
        <v>447</v>
      </c>
    </row>
    <row r="1247" spans="1:10" x14ac:dyDescent="0.45">
      <c r="A1247" t="s">
        <v>14</v>
      </c>
      <c r="B1247" t="s">
        <v>118</v>
      </c>
      <c r="C1247" t="s">
        <v>121</v>
      </c>
      <c r="D1247" s="1" t="s">
        <v>209</v>
      </c>
      <c r="E1247" t="s">
        <v>43</v>
      </c>
      <c r="F1247" t="s">
        <v>27</v>
      </c>
      <c r="G1247" t="s">
        <v>254</v>
      </c>
      <c r="H1247" t="s">
        <v>332</v>
      </c>
      <c r="I1247" t="str">
        <f>RIGHT(HvDOutputData[[#This Row],[OPLocCode]],1)</f>
        <v>A</v>
      </c>
      <c r="J1247" t="s">
        <v>453</v>
      </c>
    </row>
    <row r="1248" spans="1:10" x14ac:dyDescent="0.45">
      <c r="A1248" t="s">
        <v>14</v>
      </c>
      <c r="B1248" t="s">
        <v>118</v>
      </c>
      <c r="C1248" t="s">
        <v>121</v>
      </c>
      <c r="D1248" s="1" t="s">
        <v>209</v>
      </c>
      <c r="E1248" t="s">
        <v>43</v>
      </c>
      <c r="F1248" t="s">
        <v>27</v>
      </c>
      <c r="G1248" t="s">
        <v>254</v>
      </c>
      <c r="H1248" t="s">
        <v>333</v>
      </c>
      <c r="I1248" t="str">
        <f>RIGHT(HvDOutputData[[#This Row],[OPLocCode]],1)</f>
        <v>B</v>
      </c>
      <c r="J1248" t="s">
        <v>459</v>
      </c>
    </row>
    <row r="1249" spans="1:10" x14ac:dyDescent="0.45">
      <c r="A1249" t="s">
        <v>14</v>
      </c>
      <c r="B1249" t="s">
        <v>118</v>
      </c>
      <c r="C1249" t="s">
        <v>121</v>
      </c>
      <c r="D1249" s="1" t="s">
        <v>209</v>
      </c>
      <c r="E1249" t="s">
        <v>43</v>
      </c>
      <c r="F1249" t="s">
        <v>27</v>
      </c>
      <c r="G1249" t="s">
        <v>254</v>
      </c>
      <c r="H1249" t="s">
        <v>334</v>
      </c>
      <c r="I1249" t="str">
        <f>RIGHT(HvDOutputData[[#This Row],[OPLocCode]],1)</f>
        <v>C</v>
      </c>
      <c r="J1249" t="s">
        <v>465</v>
      </c>
    </row>
    <row r="1250" spans="1:10" x14ac:dyDescent="0.45">
      <c r="A1250" t="s">
        <v>14</v>
      </c>
      <c r="B1250" t="s">
        <v>118</v>
      </c>
      <c r="C1250" t="s">
        <v>121</v>
      </c>
      <c r="D1250" s="1" t="s">
        <v>209</v>
      </c>
      <c r="E1250" t="s">
        <v>43</v>
      </c>
      <c r="F1250" t="s">
        <v>27</v>
      </c>
      <c r="G1250" t="s">
        <v>254</v>
      </c>
      <c r="H1250" t="s">
        <v>347</v>
      </c>
      <c r="I1250" t="str">
        <f>RIGHT(HvDOutputData[[#This Row],[OPLocCode]],1)</f>
        <v>A</v>
      </c>
      <c r="J1250" t="s">
        <v>400</v>
      </c>
    </row>
    <row r="1251" spans="1:10" x14ac:dyDescent="0.45">
      <c r="A1251" t="s">
        <v>14</v>
      </c>
      <c r="B1251" t="s">
        <v>118</v>
      </c>
      <c r="C1251" t="s">
        <v>121</v>
      </c>
      <c r="D1251" s="1" t="s">
        <v>209</v>
      </c>
      <c r="E1251" t="s">
        <v>43</v>
      </c>
      <c r="F1251" t="s">
        <v>27</v>
      </c>
      <c r="G1251" t="s">
        <v>254</v>
      </c>
      <c r="H1251" t="s">
        <v>348</v>
      </c>
      <c r="I1251" t="str">
        <f>RIGHT(HvDOutputData[[#This Row],[OPLocCode]],1)</f>
        <v>B</v>
      </c>
      <c r="J1251" t="s">
        <v>406</v>
      </c>
    </row>
    <row r="1252" spans="1:10" x14ac:dyDescent="0.45">
      <c r="A1252" t="s">
        <v>14</v>
      </c>
      <c r="B1252" t="s">
        <v>118</v>
      </c>
      <c r="C1252" t="s">
        <v>121</v>
      </c>
      <c r="D1252" s="1" t="s">
        <v>209</v>
      </c>
      <c r="E1252" t="s">
        <v>43</v>
      </c>
      <c r="F1252" t="s">
        <v>27</v>
      </c>
      <c r="G1252" t="s">
        <v>254</v>
      </c>
      <c r="H1252" t="s">
        <v>349</v>
      </c>
      <c r="I1252" t="str">
        <f>RIGHT(HvDOutputData[[#This Row],[OPLocCode]],1)</f>
        <v>C</v>
      </c>
      <c r="J1252" t="s">
        <v>412</v>
      </c>
    </row>
    <row r="1253" spans="1:10" x14ac:dyDescent="0.45">
      <c r="A1253" t="s">
        <v>14</v>
      </c>
      <c r="B1253" t="s">
        <v>118</v>
      </c>
      <c r="C1253" t="s">
        <v>121</v>
      </c>
      <c r="D1253" s="1" t="s">
        <v>209</v>
      </c>
      <c r="E1253" t="s">
        <v>43</v>
      </c>
      <c r="F1253" t="s">
        <v>27</v>
      </c>
      <c r="G1253" t="s">
        <v>254</v>
      </c>
      <c r="H1253" t="s">
        <v>338</v>
      </c>
      <c r="I1253" t="str">
        <f>RIGHT(HvDOutputData[[#This Row],[OPLocCode]],1)</f>
        <v>A</v>
      </c>
      <c r="J1253" t="s">
        <v>418</v>
      </c>
    </row>
    <row r="1254" spans="1:10" x14ac:dyDescent="0.45">
      <c r="A1254" t="s">
        <v>14</v>
      </c>
      <c r="B1254" t="s">
        <v>118</v>
      </c>
      <c r="C1254" t="s">
        <v>121</v>
      </c>
      <c r="D1254" s="1" t="s">
        <v>209</v>
      </c>
      <c r="E1254" t="s">
        <v>43</v>
      </c>
      <c r="F1254" t="s">
        <v>27</v>
      </c>
      <c r="G1254" t="s">
        <v>254</v>
      </c>
      <c r="H1254" t="s">
        <v>339</v>
      </c>
      <c r="I1254" t="str">
        <f>RIGHT(HvDOutputData[[#This Row],[OPLocCode]],1)</f>
        <v>B</v>
      </c>
      <c r="J1254" t="s">
        <v>424</v>
      </c>
    </row>
    <row r="1255" spans="1:10" x14ac:dyDescent="0.45">
      <c r="A1255" t="s">
        <v>14</v>
      </c>
      <c r="B1255" t="s">
        <v>118</v>
      </c>
      <c r="C1255" t="s">
        <v>121</v>
      </c>
      <c r="D1255" s="1" t="s">
        <v>209</v>
      </c>
      <c r="E1255" t="s">
        <v>43</v>
      </c>
      <c r="F1255" t="s">
        <v>27</v>
      </c>
      <c r="G1255" t="s">
        <v>254</v>
      </c>
      <c r="H1255" t="s">
        <v>340</v>
      </c>
      <c r="I1255" t="str">
        <f>RIGHT(HvDOutputData[[#This Row],[OPLocCode]],1)</f>
        <v>C</v>
      </c>
      <c r="J1255" t="s">
        <v>430</v>
      </c>
    </row>
    <row r="1256" spans="1:10" x14ac:dyDescent="0.45">
      <c r="A1256" t="s">
        <v>14</v>
      </c>
      <c r="B1256" t="s">
        <v>118</v>
      </c>
      <c r="C1256" t="s">
        <v>121</v>
      </c>
      <c r="D1256" s="1" t="s">
        <v>209</v>
      </c>
      <c r="E1256" t="s">
        <v>43</v>
      </c>
      <c r="F1256" t="s">
        <v>27</v>
      </c>
      <c r="G1256" t="s">
        <v>254</v>
      </c>
      <c r="H1256" t="s">
        <v>341</v>
      </c>
      <c r="I1256" t="str">
        <f>RIGHT(HvDOutputData[[#This Row],[OPLocCode]],1)</f>
        <v>A</v>
      </c>
      <c r="J1256" t="s">
        <v>436</v>
      </c>
    </row>
    <row r="1257" spans="1:10" x14ac:dyDescent="0.45">
      <c r="A1257" t="s">
        <v>14</v>
      </c>
      <c r="B1257" t="s">
        <v>118</v>
      </c>
      <c r="C1257" t="s">
        <v>121</v>
      </c>
      <c r="D1257" s="1" t="s">
        <v>209</v>
      </c>
      <c r="E1257" t="s">
        <v>43</v>
      </c>
      <c r="F1257" t="s">
        <v>27</v>
      </c>
      <c r="G1257" t="s">
        <v>254</v>
      </c>
      <c r="H1257" t="s">
        <v>342</v>
      </c>
      <c r="I1257" t="str">
        <f>RIGHT(HvDOutputData[[#This Row],[OPLocCode]],1)</f>
        <v>B</v>
      </c>
      <c r="J1257" t="s">
        <v>442</v>
      </c>
    </row>
    <row r="1258" spans="1:10" x14ac:dyDescent="0.45">
      <c r="A1258" t="s">
        <v>14</v>
      </c>
      <c r="B1258" t="s">
        <v>118</v>
      </c>
      <c r="C1258" t="s">
        <v>121</v>
      </c>
      <c r="D1258" s="1" t="s">
        <v>209</v>
      </c>
      <c r="E1258" t="s">
        <v>43</v>
      </c>
      <c r="F1258" t="s">
        <v>27</v>
      </c>
      <c r="G1258" t="s">
        <v>254</v>
      </c>
      <c r="H1258" t="s">
        <v>343</v>
      </c>
      <c r="I1258" t="str">
        <f>RIGHT(HvDOutputData[[#This Row],[OPLocCode]],1)</f>
        <v>C</v>
      </c>
      <c r="J1258" t="s">
        <v>448</v>
      </c>
    </row>
    <row r="1259" spans="1:10" x14ac:dyDescent="0.45">
      <c r="A1259" t="s">
        <v>14</v>
      </c>
      <c r="B1259" t="s">
        <v>118</v>
      </c>
      <c r="C1259" t="s">
        <v>121</v>
      </c>
      <c r="D1259" s="1" t="s">
        <v>209</v>
      </c>
      <c r="E1259" t="s">
        <v>43</v>
      </c>
      <c r="F1259" t="s">
        <v>27</v>
      </c>
      <c r="G1259" t="s">
        <v>254</v>
      </c>
      <c r="H1259" t="s">
        <v>344</v>
      </c>
      <c r="I1259" t="str">
        <f>RIGHT(HvDOutputData[[#This Row],[OPLocCode]],1)</f>
        <v>A</v>
      </c>
      <c r="J1259" t="s">
        <v>454</v>
      </c>
    </row>
    <row r="1260" spans="1:10" x14ac:dyDescent="0.45">
      <c r="A1260" t="s">
        <v>14</v>
      </c>
      <c r="B1260" t="s">
        <v>118</v>
      </c>
      <c r="C1260" t="s">
        <v>121</v>
      </c>
      <c r="D1260" s="1" t="s">
        <v>209</v>
      </c>
      <c r="E1260" t="s">
        <v>43</v>
      </c>
      <c r="F1260" t="s">
        <v>27</v>
      </c>
      <c r="G1260" t="s">
        <v>254</v>
      </c>
      <c r="H1260" t="s">
        <v>345</v>
      </c>
      <c r="I1260" t="str">
        <f>RIGHT(HvDOutputData[[#This Row],[OPLocCode]],1)</f>
        <v>B</v>
      </c>
      <c r="J1260" t="s">
        <v>460</v>
      </c>
    </row>
    <row r="1261" spans="1:10" x14ac:dyDescent="0.45">
      <c r="A1261" t="s">
        <v>14</v>
      </c>
      <c r="B1261" t="s">
        <v>118</v>
      </c>
      <c r="C1261" t="s">
        <v>121</v>
      </c>
      <c r="D1261" s="1" t="s">
        <v>209</v>
      </c>
      <c r="E1261" t="s">
        <v>43</v>
      </c>
      <c r="F1261" t="s">
        <v>27</v>
      </c>
      <c r="G1261" t="s">
        <v>254</v>
      </c>
      <c r="H1261" t="s">
        <v>346</v>
      </c>
      <c r="I1261" t="str">
        <f>RIGHT(HvDOutputData[[#This Row],[OPLocCode]],1)</f>
        <v>C</v>
      </c>
      <c r="J1261" t="s">
        <v>466</v>
      </c>
    </row>
    <row r="1262" spans="1:10" x14ac:dyDescent="0.45">
      <c r="A1262" t="s">
        <v>14</v>
      </c>
      <c r="B1262" t="s">
        <v>118</v>
      </c>
      <c r="C1262" t="s">
        <v>121</v>
      </c>
      <c r="D1262" s="1" t="s">
        <v>209</v>
      </c>
      <c r="E1262" t="s">
        <v>43</v>
      </c>
      <c r="F1262" t="s">
        <v>27</v>
      </c>
      <c r="G1262" t="s">
        <v>254</v>
      </c>
      <c r="H1262" t="s">
        <v>359</v>
      </c>
      <c r="I1262" t="str">
        <f>RIGHT(HvDOutputData[[#This Row],[OPLocCode]],1)</f>
        <v>A</v>
      </c>
      <c r="J1262" t="s">
        <v>401</v>
      </c>
    </row>
    <row r="1263" spans="1:10" x14ac:dyDescent="0.45">
      <c r="A1263" t="s">
        <v>14</v>
      </c>
      <c r="B1263" t="s">
        <v>118</v>
      </c>
      <c r="C1263" t="s">
        <v>121</v>
      </c>
      <c r="D1263" s="1" t="s">
        <v>209</v>
      </c>
      <c r="E1263" t="s">
        <v>43</v>
      </c>
      <c r="F1263" t="s">
        <v>27</v>
      </c>
      <c r="G1263" t="s">
        <v>254</v>
      </c>
      <c r="H1263" t="s">
        <v>360</v>
      </c>
      <c r="I1263" t="str">
        <f>RIGHT(HvDOutputData[[#This Row],[OPLocCode]],1)</f>
        <v>B</v>
      </c>
      <c r="J1263" t="s">
        <v>407</v>
      </c>
    </row>
    <row r="1264" spans="1:10" x14ac:dyDescent="0.45">
      <c r="A1264" t="s">
        <v>14</v>
      </c>
      <c r="B1264" t="s">
        <v>118</v>
      </c>
      <c r="C1264" t="s">
        <v>121</v>
      </c>
      <c r="D1264" s="1" t="s">
        <v>209</v>
      </c>
      <c r="E1264" t="s">
        <v>43</v>
      </c>
      <c r="F1264" t="s">
        <v>27</v>
      </c>
      <c r="G1264" t="s">
        <v>254</v>
      </c>
      <c r="H1264" t="s">
        <v>361</v>
      </c>
      <c r="I1264" t="str">
        <f>RIGHT(HvDOutputData[[#This Row],[OPLocCode]],1)</f>
        <v>C</v>
      </c>
      <c r="J1264" t="s">
        <v>413</v>
      </c>
    </row>
    <row r="1265" spans="1:10" x14ac:dyDescent="0.45">
      <c r="A1265" t="s">
        <v>14</v>
      </c>
      <c r="B1265" t="s">
        <v>118</v>
      </c>
      <c r="C1265" t="s">
        <v>121</v>
      </c>
      <c r="D1265" s="1" t="s">
        <v>209</v>
      </c>
      <c r="E1265" t="s">
        <v>43</v>
      </c>
      <c r="F1265" t="s">
        <v>27</v>
      </c>
      <c r="G1265" t="s">
        <v>254</v>
      </c>
      <c r="H1265" t="s">
        <v>350</v>
      </c>
      <c r="I1265" t="str">
        <f>RIGHT(HvDOutputData[[#This Row],[OPLocCode]],1)</f>
        <v>A</v>
      </c>
      <c r="J1265" t="s">
        <v>419</v>
      </c>
    </row>
    <row r="1266" spans="1:10" x14ac:dyDescent="0.45">
      <c r="A1266" t="s">
        <v>14</v>
      </c>
      <c r="B1266" t="s">
        <v>118</v>
      </c>
      <c r="C1266" t="s">
        <v>121</v>
      </c>
      <c r="D1266" s="1" t="s">
        <v>209</v>
      </c>
      <c r="E1266" t="s">
        <v>43</v>
      </c>
      <c r="F1266" t="s">
        <v>27</v>
      </c>
      <c r="G1266" t="s">
        <v>254</v>
      </c>
      <c r="H1266" t="s">
        <v>351</v>
      </c>
      <c r="I1266" t="str">
        <f>RIGHT(HvDOutputData[[#This Row],[OPLocCode]],1)</f>
        <v>B</v>
      </c>
      <c r="J1266" t="s">
        <v>425</v>
      </c>
    </row>
    <row r="1267" spans="1:10" x14ac:dyDescent="0.45">
      <c r="A1267" t="s">
        <v>14</v>
      </c>
      <c r="B1267" t="s">
        <v>118</v>
      </c>
      <c r="C1267" t="s">
        <v>121</v>
      </c>
      <c r="D1267" s="1" t="s">
        <v>209</v>
      </c>
      <c r="E1267" t="s">
        <v>43</v>
      </c>
      <c r="F1267" t="s">
        <v>27</v>
      </c>
      <c r="G1267" t="s">
        <v>254</v>
      </c>
      <c r="H1267" t="s">
        <v>352</v>
      </c>
      <c r="I1267" t="str">
        <f>RIGHT(HvDOutputData[[#This Row],[OPLocCode]],1)</f>
        <v>C</v>
      </c>
      <c r="J1267" t="s">
        <v>431</v>
      </c>
    </row>
    <row r="1268" spans="1:10" x14ac:dyDescent="0.45">
      <c r="A1268" t="s">
        <v>14</v>
      </c>
      <c r="B1268" t="s">
        <v>118</v>
      </c>
      <c r="C1268" t="s">
        <v>121</v>
      </c>
      <c r="D1268" s="1" t="s">
        <v>209</v>
      </c>
      <c r="E1268" t="s">
        <v>43</v>
      </c>
      <c r="F1268" t="s">
        <v>27</v>
      </c>
      <c r="G1268" t="s">
        <v>254</v>
      </c>
      <c r="H1268" t="s">
        <v>353</v>
      </c>
      <c r="I1268" t="str">
        <f>RIGHT(HvDOutputData[[#This Row],[OPLocCode]],1)</f>
        <v>A</v>
      </c>
      <c r="J1268" t="s">
        <v>437</v>
      </c>
    </row>
    <row r="1269" spans="1:10" x14ac:dyDescent="0.45">
      <c r="A1269" t="s">
        <v>14</v>
      </c>
      <c r="B1269" t="s">
        <v>118</v>
      </c>
      <c r="C1269" t="s">
        <v>121</v>
      </c>
      <c r="D1269" s="1" t="s">
        <v>209</v>
      </c>
      <c r="E1269" t="s">
        <v>43</v>
      </c>
      <c r="F1269" t="s">
        <v>27</v>
      </c>
      <c r="G1269" t="s">
        <v>254</v>
      </c>
      <c r="H1269" t="s">
        <v>354</v>
      </c>
      <c r="I1269" t="str">
        <f>RIGHT(HvDOutputData[[#This Row],[OPLocCode]],1)</f>
        <v>B</v>
      </c>
      <c r="J1269" t="s">
        <v>443</v>
      </c>
    </row>
    <row r="1270" spans="1:10" x14ac:dyDescent="0.45">
      <c r="A1270" t="s">
        <v>14</v>
      </c>
      <c r="B1270" t="s">
        <v>118</v>
      </c>
      <c r="C1270" t="s">
        <v>121</v>
      </c>
      <c r="D1270" s="1" t="s">
        <v>209</v>
      </c>
      <c r="E1270" t="s">
        <v>43</v>
      </c>
      <c r="F1270" t="s">
        <v>27</v>
      </c>
      <c r="G1270" t="s">
        <v>254</v>
      </c>
      <c r="H1270" t="s">
        <v>355</v>
      </c>
      <c r="I1270" t="str">
        <f>RIGHT(HvDOutputData[[#This Row],[OPLocCode]],1)</f>
        <v>C</v>
      </c>
      <c r="J1270" t="s">
        <v>449</v>
      </c>
    </row>
    <row r="1271" spans="1:10" x14ac:dyDescent="0.45">
      <c r="A1271" t="s">
        <v>14</v>
      </c>
      <c r="B1271" t="s">
        <v>118</v>
      </c>
      <c r="C1271" t="s">
        <v>121</v>
      </c>
      <c r="D1271" s="1" t="s">
        <v>209</v>
      </c>
      <c r="E1271" t="s">
        <v>43</v>
      </c>
      <c r="F1271" t="s">
        <v>27</v>
      </c>
      <c r="G1271" t="s">
        <v>254</v>
      </c>
      <c r="H1271" t="s">
        <v>356</v>
      </c>
      <c r="I1271" t="str">
        <f>RIGHT(HvDOutputData[[#This Row],[OPLocCode]],1)</f>
        <v>A</v>
      </c>
      <c r="J1271" t="s">
        <v>455</v>
      </c>
    </row>
    <row r="1272" spans="1:10" x14ac:dyDescent="0.45">
      <c r="A1272" t="s">
        <v>14</v>
      </c>
      <c r="B1272" t="s">
        <v>118</v>
      </c>
      <c r="C1272" t="s">
        <v>121</v>
      </c>
      <c r="D1272" s="1" t="s">
        <v>209</v>
      </c>
      <c r="E1272" t="s">
        <v>43</v>
      </c>
      <c r="F1272" t="s">
        <v>27</v>
      </c>
      <c r="G1272" t="s">
        <v>254</v>
      </c>
      <c r="H1272" t="s">
        <v>357</v>
      </c>
      <c r="I1272" t="str">
        <f>RIGHT(HvDOutputData[[#This Row],[OPLocCode]],1)</f>
        <v>B</v>
      </c>
      <c r="J1272" t="s">
        <v>461</v>
      </c>
    </row>
    <row r="1273" spans="1:10" x14ac:dyDescent="0.45">
      <c r="A1273" t="s">
        <v>14</v>
      </c>
      <c r="B1273" t="s">
        <v>118</v>
      </c>
      <c r="C1273" t="s">
        <v>121</v>
      </c>
      <c r="D1273" s="1" t="s">
        <v>209</v>
      </c>
      <c r="E1273" t="s">
        <v>43</v>
      </c>
      <c r="F1273" t="s">
        <v>27</v>
      </c>
      <c r="G1273" t="s">
        <v>254</v>
      </c>
      <c r="H1273" t="s">
        <v>358</v>
      </c>
      <c r="I1273" t="str">
        <f>RIGHT(HvDOutputData[[#This Row],[OPLocCode]],1)</f>
        <v>C</v>
      </c>
      <c r="J1273" t="s">
        <v>467</v>
      </c>
    </row>
    <row r="1274" spans="1:10" x14ac:dyDescent="0.45">
      <c r="A1274" t="s">
        <v>14</v>
      </c>
      <c r="B1274" t="s">
        <v>116</v>
      </c>
      <c r="C1274" t="s">
        <v>119</v>
      </c>
      <c r="D1274" s="1" t="s">
        <v>520</v>
      </c>
      <c r="E1274" t="s">
        <v>44</v>
      </c>
      <c r="F1274" t="s">
        <v>27</v>
      </c>
      <c r="G1274" t="s">
        <v>254</v>
      </c>
      <c r="H1274" t="s">
        <v>262</v>
      </c>
      <c r="I1274" t="str">
        <f>RIGHT(HvDOutputData[[#This Row],[OPLocCode]],1)</f>
        <v>1</v>
      </c>
      <c r="J1274" t="s">
        <v>362</v>
      </c>
    </row>
    <row r="1275" spans="1:10" x14ac:dyDescent="0.45">
      <c r="A1275" t="s">
        <v>14</v>
      </c>
      <c r="B1275" t="s">
        <v>116</v>
      </c>
      <c r="C1275" t="s">
        <v>119</v>
      </c>
      <c r="D1275" s="1" t="s">
        <v>520</v>
      </c>
      <c r="E1275" t="s">
        <v>44</v>
      </c>
      <c r="F1275" t="s">
        <v>27</v>
      </c>
      <c r="G1275" t="s">
        <v>254</v>
      </c>
      <c r="H1275" t="s">
        <v>263</v>
      </c>
      <c r="I1275" t="str">
        <f>RIGHT(HvDOutputData[[#This Row],[OPLocCode]],1)</f>
        <v>2</v>
      </c>
      <c r="J1275" t="s">
        <v>363</v>
      </c>
    </row>
    <row r="1276" spans="1:10" x14ac:dyDescent="0.45">
      <c r="A1276" t="s">
        <v>14</v>
      </c>
      <c r="B1276" t="s">
        <v>116</v>
      </c>
      <c r="C1276" t="s">
        <v>119</v>
      </c>
      <c r="D1276" s="1" t="s">
        <v>520</v>
      </c>
      <c r="E1276" t="s">
        <v>44</v>
      </c>
      <c r="F1276" t="s">
        <v>27</v>
      </c>
      <c r="G1276" t="s">
        <v>254</v>
      </c>
      <c r="H1276" t="s">
        <v>264</v>
      </c>
      <c r="I1276" t="str">
        <f>RIGHT(HvDOutputData[[#This Row],[OPLocCode]],1)</f>
        <v>3</v>
      </c>
      <c r="J1276" t="s">
        <v>364</v>
      </c>
    </row>
    <row r="1277" spans="1:10" x14ac:dyDescent="0.45">
      <c r="A1277" t="s">
        <v>14</v>
      </c>
      <c r="B1277" t="s">
        <v>116</v>
      </c>
      <c r="C1277" t="s">
        <v>119</v>
      </c>
      <c r="D1277" s="1" t="s">
        <v>520</v>
      </c>
      <c r="E1277" t="s">
        <v>44</v>
      </c>
      <c r="F1277" t="s">
        <v>27</v>
      </c>
      <c r="G1277" t="s">
        <v>254</v>
      </c>
      <c r="H1277" t="s">
        <v>265</v>
      </c>
      <c r="I1277" t="str">
        <f>RIGHT(HvDOutputData[[#This Row],[OPLocCode]],1)</f>
        <v>4</v>
      </c>
      <c r="J1277" t="s">
        <v>362</v>
      </c>
    </row>
    <row r="1278" spans="1:10" x14ac:dyDescent="0.45">
      <c r="A1278" t="s">
        <v>14</v>
      </c>
      <c r="B1278" t="s">
        <v>116</v>
      </c>
      <c r="C1278" t="s">
        <v>119</v>
      </c>
      <c r="D1278" s="1" t="s">
        <v>520</v>
      </c>
      <c r="E1278" t="s">
        <v>44</v>
      </c>
      <c r="F1278" t="s">
        <v>27</v>
      </c>
      <c r="G1278" t="s">
        <v>254</v>
      </c>
      <c r="H1278" t="s">
        <v>266</v>
      </c>
      <c r="I1278" t="str">
        <f>RIGHT(HvDOutputData[[#This Row],[OPLocCode]],1)</f>
        <v>5</v>
      </c>
      <c r="J1278" t="s">
        <v>365</v>
      </c>
    </row>
    <row r="1279" spans="1:10" x14ac:dyDescent="0.45">
      <c r="A1279" t="s">
        <v>14</v>
      </c>
      <c r="B1279" t="s">
        <v>116</v>
      </c>
      <c r="C1279" t="s">
        <v>119</v>
      </c>
      <c r="D1279" s="1" t="s">
        <v>520</v>
      </c>
      <c r="E1279" t="s">
        <v>44</v>
      </c>
      <c r="F1279" t="s">
        <v>27</v>
      </c>
      <c r="G1279" t="s">
        <v>254</v>
      </c>
      <c r="H1279" t="s">
        <v>267</v>
      </c>
      <c r="I1279" t="str">
        <f>RIGHT(HvDOutputData[[#This Row],[OPLocCode]],1)</f>
        <v>6</v>
      </c>
      <c r="J1279" t="s">
        <v>366</v>
      </c>
    </row>
    <row r="1280" spans="1:10" x14ac:dyDescent="0.45">
      <c r="A1280" t="s">
        <v>14</v>
      </c>
      <c r="B1280" t="s">
        <v>116</v>
      </c>
      <c r="C1280" t="s">
        <v>119</v>
      </c>
      <c r="D1280" s="1" t="s">
        <v>520</v>
      </c>
      <c r="E1280" t="s">
        <v>44</v>
      </c>
      <c r="F1280" t="s">
        <v>27</v>
      </c>
      <c r="G1280" t="s">
        <v>254</v>
      </c>
      <c r="H1280" t="s">
        <v>256</v>
      </c>
      <c r="I1280" t="str">
        <f>RIGHT(HvDOutputData[[#This Row],[OPLocCode]],1)</f>
        <v>1</v>
      </c>
      <c r="J1280" t="s">
        <v>367</v>
      </c>
    </row>
    <row r="1281" spans="1:10" x14ac:dyDescent="0.45">
      <c r="A1281" t="s">
        <v>14</v>
      </c>
      <c r="B1281" t="s">
        <v>116</v>
      </c>
      <c r="C1281" t="s">
        <v>119</v>
      </c>
      <c r="D1281" s="1" t="s">
        <v>520</v>
      </c>
      <c r="E1281" t="s">
        <v>44</v>
      </c>
      <c r="F1281" t="s">
        <v>27</v>
      </c>
      <c r="G1281" t="s">
        <v>254</v>
      </c>
      <c r="H1281" t="s">
        <v>257</v>
      </c>
      <c r="I1281" t="str">
        <f>RIGHT(HvDOutputData[[#This Row],[OPLocCode]],1)</f>
        <v>2</v>
      </c>
      <c r="J1281" t="s">
        <v>368</v>
      </c>
    </row>
    <row r="1282" spans="1:10" x14ac:dyDescent="0.45">
      <c r="A1282" t="s">
        <v>14</v>
      </c>
      <c r="B1282" t="s">
        <v>116</v>
      </c>
      <c r="C1282" t="s">
        <v>119</v>
      </c>
      <c r="D1282" s="1" t="s">
        <v>520</v>
      </c>
      <c r="E1282" t="s">
        <v>44</v>
      </c>
      <c r="F1282" t="s">
        <v>27</v>
      </c>
      <c r="G1282" t="s">
        <v>254</v>
      </c>
      <c r="H1282" t="s">
        <v>258</v>
      </c>
      <c r="I1282" t="str">
        <f>RIGHT(HvDOutputData[[#This Row],[OPLocCode]],1)</f>
        <v>3</v>
      </c>
      <c r="J1282" t="s">
        <v>369</v>
      </c>
    </row>
    <row r="1283" spans="1:10" x14ac:dyDescent="0.45">
      <c r="A1283" t="s">
        <v>14</v>
      </c>
      <c r="B1283" t="s">
        <v>116</v>
      </c>
      <c r="C1283" t="s">
        <v>119</v>
      </c>
      <c r="D1283" s="1" t="s">
        <v>520</v>
      </c>
      <c r="E1283" t="s">
        <v>44</v>
      </c>
      <c r="F1283" t="s">
        <v>27</v>
      </c>
      <c r="G1283" t="s">
        <v>254</v>
      </c>
      <c r="H1283" t="s">
        <v>259</v>
      </c>
      <c r="I1283" t="str">
        <f>RIGHT(HvDOutputData[[#This Row],[OPLocCode]],1)</f>
        <v>4</v>
      </c>
      <c r="J1283" t="s">
        <v>367</v>
      </c>
    </row>
    <row r="1284" spans="1:10" x14ac:dyDescent="0.45">
      <c r="A1284" t="s">
        <v>14</v>
      </c>
      <c r="B1284" t="s">
        <v>116</v>
      </c>
      <c r="C1284" t="s">
        <v>119</v>
      </c>
      <c r="D1284" s="1" t="s">
        <v>520</v>
      </c>
      <c r="E1284" t="s">
        <v>44</v>
      </c>
      <c r="F1284" t="s">
        <v>27</v>
      </c>
      <c r="G1284" t="s">
        <v>254</v>
      </c>
      <c r="H1284" t="s">
        <v>260</v>
      </c>
      <c r="I1284" t="str">
        <f>RIGHT(HvDOutputData[[#This Row],[OPLocCode]],1)</f>
        <v>5</v>
      </c>
      <c r="J1284" t="s">
        <v>370</v>
      </c>
    </row>
    <row r="1285" spans="1:10" x14ac:dyDescent="0.45">
      <c r="A1285" t="s">
        <v>14</v>
      </c>
      <c r="B1285" t="s">
        <v>116</v>
      </c>
      <c r="C1285" t="s">
        <v>119</v>
      </c>
      <c r="D1285" s="1" t="s">
        <v>520</v>
      </c>
      <c r="E1285" t="s">
        <v>44</v>
      </c>
      <c r="F1285" t="s">
        <v>27</v>
      </c>
      <c r="G1285" t="s">
        <v>254</v>
      </c>
      <c r="H1285" t="s">
        <v>261</v>
      </c>
      <c r="I1285" t="str">
        <f>RIGHT(HvDOutputData[[#This Row],[OPLocCode]],1)</f>
        <v>6</v>
      </c>
      <c r="J1285" t="s">
        <v>371</v>
      </c>
    </row>
    <row r="1286" spans="1:10" x14ac:dyDescent="0.45">
      <c r="A1286" t="s">
        <v>14</v>
      </c>
      <c r="B1286" t="s">
        <v>116</v>
      </c>
      <c r="C1286" t="s">
        <v>119</v>
      </c>
      <c r="D1286" s="1" t="s">
        <v>520</v>
      </c>
      <c r="E1286" t="s">
        <v>44</v>
      </c>
      <c r="F1286" t="s">
        <v>27</v>
      </c>
      <c r="G1286" t="s">
        <v>254</v>
      </c>
      <c r="H1286" t="s">
        <v>268</v>
      </c>
      <c r="I1286" t="str">
        <f>RIGHT(HvDOutputData[[#This Row],[OPLocCode]],1)</f>
        <v>1</v>
      </c>
      <c r="J1286" t="s">
        <v>372</v>
      </c>
    </row>
    <row r="1287" spans="1:10" x14ac:dyDescent="0.45">
      <c r="A1287" t="s">
        <v>14</v>
      </c>
      <c r="B1287" t="s">
        <v>116</v>
      </c>
      <c r="C1287" t="s">
        <v>119</v>
      </c>
      <c r="D1287" s="1" t="s">
        <v>520</v>
      </c>
      <c r="E1287" t="s">
        <v>44</v>
      </c>
      <c r="F1287" t="s">
        <v>27</v>
      </c>
      <c r="G1287" t="s">
        <v>254</v>
      </c>
      <c r="H1287" t="s">
        <v>269</v>
      </c>
      <c r="I1287" t="str">
        <f>RIGHT(HvDOutputData[[#This Row],[OPLocCode]],1)</f>
        <v>2</v>
      </c>
      <c r="J1287" t="s">
        <v>373</v>
      </c>
    </row>
    <row r="1288" spans="1:10" x14ac:dyDescent="0.45">
      <c r="A1288" t="s">
        <v>14</v>
      </c>
      <c r="B1288" t="s">
        <v>116</v>
      </c>
      <c r="C1288" t="s">
        <v>119</v>
      </c>
      <c r="D1288" s="1" t="s">
        <v>520</v>
      </c>
      <c r="E1288" t="s">
        <v>44</v>
      </c>
      <c r="F1288" t="s">
        <v>27</v>
      </c>
      <c r="G1288" t="s">
        <v>254</v>
      </c>
      <c r="H1288" t="s">
        <v>270</v>
      </c>
      <c r="I1288" t="str">
        <f>RIGHT(HvDOutputData[[#This Row],[OPLocCode]],1)</f>
        <v>3</v>
      </c>
      <c r="J1288" t="s">
        <v>374</v>
      </c>
    </row>
    <row r="1289" spans="1:10" x14ac:dyDescent="0.45">
      <c r="A1289" t="s">
        <v>14</v>
      </c>
      <c r="B1289" t="s">
        <v>116</v>
      </c>
      <c r="C1289" t="s">
        <v>119</v>
      </c>
      <c r="D1289" s="1" t="s">
        <v>520</v>
      </c>
      <c r="E1289" t="s">
        <v>44</v>
      </c>
      <c r="F1289" t="s">
        <v>27</v>
      </c>
      <c r="G1289" t="s">
        <v>254</v>
      </c>
      <c r="H1289" t="s">
        <v>271</v>
      </c>
      <c r="I1289" t="str">
        <f>RIGHT(HvDOutputData[[#This Row],[OPLocCode]],1)</f>
        <v>4</v>
      </c>
      <c r="J1289" t="s">
        <v>375</v>
      </c>
    </row>
    <row r="1290" spans="1:10" x14ac:dyDescent="0.45">
      <c r="A1290" t="s">
        <v>14</v>
      </c>
      <c r="B1290" t="s">
        <v>116</v>
      </c>
      <c r="C1290" t="s">
        <v>119</v>
      </c>
      <c r="D1290" s="1" t="s">
        <v>520</v>
      </c>
      <c r="E1290" t="s">
        <v>44</v>
      </c>
      <c r="F1290" t="s">
        <v>27</v>
      </c>
      <c r="G1290" t="s">
        <v>254</v>
      </c>
      <c r="H1290" t="s">
        <v>272</v>
      </c>
      <c r="I1290" t="str">
        <f>RIGHT(HvDOutputData[[#This Row],[OPLocCode]],1)</f>
        <v>5</v>
      </c>
      <c r="J1290" t="s">
        <v>376</v>
      </c>
    </row>
    <row r="1291" spans="1:10" x14ac:dyDescent="0.45">
      <c r="A1291" t="s">
        <v>14</v>
      </c>
      <c r="B1291" t="s">
        <v>116</v>
      </c>
      <c r="C1291" t="s">
        <v>119</v>
      </c>
      <c r="D1291" s="1" t="s">
        <v>520</v>
      </c>
      <c r="E1291" t="s">
        <v>44</v>
      </c>
      <c r="F1291" t="s">
        <v>27</v>
      </c>
      <c r="G1291" t="s">
        <v>254</v>
      </c>
      <c r="H1291" t="s">
        <v>273</v>
      </c>
      <c r="I1291" t="str">
        <f>RIGHT(HvDOutputData[[#This Row],[OPLocCode]],1)</f>
        <v>6</v>
      </c>
      <c r="J1291" t="s">
        <v>377</v>
      </c>
    </row>
    <row r="1292" spans="1:10" x14ac:dyDescent="0.45">
      <c r="A1292" t="s">
        <v>14</v>
      </c>
      <c r="B1292" t="s">
        <v>116</v>
      </c>
      <c r="C1292" t="s">
        <v>119</v>
      </c>
      <c r="D1292" s="1" t="s">
        <v>520</v>
      </c>
      <c r="E1292" t="s">
        <v>44</v>
      </c>
      <c r="F1292" t="s">
        <v>27</v>
      </c>
      <c r="G1292" t="s">
        <v>254</v>
      </c>
      <c r="H1292" t="s">
        <v>274</v>
      </c>
      <c r="I1292" t="str">
        <f>RIGHT(HvDOutputData[[#This Row],[OPLocCode]],1)</f>
        <v>1</v>
      </c>
      <c r="J1292" t="s">
        <v>378</v>
      </c>
    </row>
    <row r="1293" spans="1:10" x14ac:dyDescent="0.45">
      <c r="A1293" t="s">
        <v>14</v>
      </c>
      <c r="B1293" t="s">
        <v>116</v>
      </c>
      <c r="C1293" t="s">
        <v>119</v>
      </c>
      <c r="D1293" s="1" t="s">
        <v>520</v>
      </c>
      <c r="E1293" t="s">
        <v>44</v>
      </c>
      <c r="F1293" t="s">
        <v>27</v>
      </c>
      <c r="G1293" t="s">
        <v>254</v>
      </c>
      <c r="H1293" t="s">
        <v>275</v>
      </c>
      <c r="I1293" t="str">
        <f>RIGHT(HvDOutputData[[#This Row],[OPLocCode]],1)</f>
        <v>2</v>
      </c>
      <c r="J1293" t="s">
        <v>379</v>
      </c>
    </row>
    <row r="1294" spans="1:10" x14ac:dyDescent="0.45">
      <c r="A1294" t="s">
        <v>14</v>
      </c>
      <c r="B1294" t="s">
        <v>116</v>
      </c>
      <c r="C1294" t="s">
        <v>119</v>
      </c>
      <c r="D1294" s="1" t="s">
        <v>520</v>
      </c>
      <c r="E1294" t="s">
        <v>44</v>
      </c>
      <c r="F1294" t="s">
        <v>27</v>
      </c>
      <c r="G1294" t="s">
        <v>254</v>
      </c>
      <c r="H1294" t="s">
        <v>276</v>
      </c>
      <c r="I1294" t="str">
        <f>RIGHT(HvDOutputData[[#This Row],[OPLocCode]],1)</f>
        <v>3</v>
      </c>
      <c r="J1294" t="s">
        <v>380</v>
      </c>
    </row>
    <row r="1295" spans="1:10" x14ac:dyDescent="0.45">
      <c r="A1295" t="s">
        <v>14</v>
      </c>
      <c r="B1295" t="s">
        <v>116</v>
      </c>
      <c r="C1295" t="s">
        <v>119</v>
      </c>
      <c r="D1295" s="1" t="s">
        <v>520</v>
      </c>
      <c r="E1295" t="s">
        <v>44</v>
      </c>
      <c r="F1295" t="s">
        <v>27</v>
      </c>
      <c r="G1295" t="s">
        <v>254</v>
      </c>
      <c r="H1295" t="s">
        <v>277</v>
      </c>
      <c r="I1295" t="str">
        <f>RIGHT(HvDOutputData[[#This Row],[OPLocCode]],1)</f>
        <v>4</v>
      </c>
      <c r="J1295" t="s">
        <v>381</v>
      </c>
    </row>
    <row r="1296" spans="1:10" x14ac:dyDescent="0.45">
      <c r="A1296" t="s">
        <v>14</v>
      </c>
      <c r="B1296" t="s">
        <v>116</v>
      </c>
      <c r="C1296" t="s">
        <v>119</v>
      </c>
      <c r="D1296" s="1" t="s">
        <v>520</v>
      </c>
      <c r="E1296" t="s">
        <v>44</v>
      </c>
      <c r="F1296" t="s">
        <v>27</v>
      </c>
      <c r="G1296" t="s">
        <v>254</v>
      </c>
      <c r="H1296" t="s">
        <v>278</v>
      </c>
      <c r="I1296" t="str">
        <f>RIGHT(HvDOutputData[[#This Row],[OPLocCode]],1)</f>
        <v>5</v>
      </c>
      <c r="J1296" t="s">
        <v>382</v>
      </c>
    </row>
    <row r="1297" spans="1:10" x14ac:dyDescent="0.45">
      <c r="A1297" t="s">
        <v>14</v>
      </c>
      <c r="B1297" t="s">
        <v>116</v>
      </c>
      <c r="C1297" t="s">
        <v>119</v>
      </c>
      <c r="D1297" s="1" t="s">
        <v>520</v>
      </c>
      <c r="E1297" t="s">
        <v>44</v>
      </c>
      <c r="F1297" t="s">
        <v>27</v>
      </c>
      <c r="G1297" t="s">
        <v>254</v>
      </c>
      <c r="H1297" t="s">
        <v>279</v>
      </c>
      <c r="I1297" t="str">
        <f>RIGHT(HvDOutputData[[#This Row],[OPLocCode]],1)</f>
        <v>6</v>
      </c>
      <c r="J1297" t="s">
        <v>383</v>
      </c>
    </row>
    <row r="1298" spans="1:10" x14ac:dyDescent="0.45">
      <c r="A1298" t="s">
        <v>14</v>
      </c>
      <c r="B1298" t="s">
        <v>116</v>
      </c>
      <c r="C1298" t="s">
        <v>119</v>
      </c>
      <c r="D1298" s="1" t="s">
        <v>520</v>
      </c>
      <c r="E1298" t="s">
        <v>44</v>
      </c>
      <c r="F1298" t="s">
        <v>27</v>
      </c>
      <c r="G1298" t="s">
        <v>254</v>
      </c>
      <c r="H1298" t="s">
        <v>280</v>
      </c>
      <c r="I1298" t="str">
        <f>RIGHT(HvDOutputData[[#This Row],[OPLocCode]],1)</f>
        <v>1</v>
      </c>
      <c r="J1298" t="s">
        <v>384</v>
      </c>
    </row>
    <row r="1299" spans="1:10" x14ac:dyDescent="0.45">
      <c r="A1299" t="s">
        <v>14</v>
      </c>
      <c r="B1299" t="s">
        <v>116</v>
      </c>
      <c r="C1299" t="s">
        <v>119</v>
      </c>
      <c r="D1299" s="1" t="s">
        <v>520</v>
      </c>
      <c r="E1299" t="s">
        <v>44</v>
      </c>
      <c r="F1299" t="s">
        <v>27</v>
      </c>
      <c r="G1299" t="s">
        <v>254</v>
      </c>
      <c r="H1299" t="s">
        <v>281</v>
      </c>
      <c r="I1299" t="str">
        <f>RIGHT(HvDOutputData[[#This Row],[OPLocCode]],1)</f>
        <v>2</v>
      </c>
      <c r="J1299" t="s">
        <v>385</v>
      </c>
    </row>
    <row r="1300" spans="1:10" x14ac:dyDescent="0.45">
      <c r="A1300" t="s">
        <v>14</v>
      </c>
      <c r="B1300" t="s">
        <v>116</v>
      </c>
      <c r="C1300" t="s">
        <v>119</v>
      </c>
      <c r="D1300" s="1" t="s">
        <v>520</v>
      </c>
      <c r="E1300" t="s">
        <v>44</v>
      </c>
      <c r="F1300" t="s">
        <v>27</v>
      </c>
      <c r="G1300" t="s">
        <v>254</v>
      </c>
      <c r="H1300" t="s">
        <v>282</v>
      </c>
      <c r="I1300" t="str">
        <f>RIGHT(HvDOutputData[[#This Row],[OPLocCode]],1)</f>
        <v>3</v>
      </c>
      <c r="J1300" t="s">
        <v>386</v>
      </c>
    </row>
    <row r="1301" spans="1:10" x14ac:dyDescent="0.45">
      <c r="A1301" t="s">
        <v>14</v>
      </c>
      <c r="B1301" t="s">
        <v>116</v>
      </c>
      <c r="C1301" t="s">
        <v>119</v>
      </c>
      <c r="D1301" s="1" t="s">
        <v>520</v>
      </c>
      <c r="E1301" t="s">
        <v>44</v>
      </c>
      <c r="F1301" t="s">
        <v>27</v>
      </c>
      <c r="G1301" t="s">
        <v>254</v>
      </c>
      <c r="H1301" t="s">
        <v>283</v>
      </c>
      <c r="I1301" t="str">
        <f>RIGHT(HvDOutputData[[#This Row],[OPLocCode]],1)</f>
        <v>4</v>
      </c>
      <c r="J1301" t="s">
        <v>387</v>
      </c>
    </row>
    <row r="1302" spans="1:10" x14ac:dyDescent="0.45">
      <c r="A1302" t="s">
        <v>14</v>
      </c>
      <c r="B1302" t="s">
        <v>116</v>
      </c>
      <c r="C1302" t="s">
        <v>119</v>
      </c>
      <c r="D1302" s="1" t="s">
        <v>520</v>
      </c>
      <c r="E1302" t="s">
        <v>44</v>
      </c>
      <c r="F1302" t="s">
        <v>27</v>
      </c>
      <c r="G1302" t="s">
        <v>254</v>
      </c>
      <c r="H1302" t="s">
        <v>284</v>
      </c>
      <c r="I1302" t="str">
        <f>RIGHT(HvDOutputData[[#This Row],[OPLocCode]],1)</f>
        <v>5</v>
      </c>
      <c r="J1302" t="s">
        <v>388</v>
      </c>
    </row>
    <row r="1303" spans="1:10" x14ac:dyDescent="0.45">
      <c r="A1303" t="s">
        <v>14</v>
      </c>
      <c r="B1303" t="s">
        <v>116</v>
      </c>
      <c r="C1303" t="s">
        <v>119</v>
      </c>
      <c r="D1303" s="1" t="s">
        <v>520</v>
      </c>
      <c r="E1303" t="s">
        <v>44</v>
      </c>
      <c r="F1303" t="s">
        <v>27</v>
      </c>
      <c r="G1303" t="s">
        <v>254</v>
      </c>
      <c r="H1303" t="s">
        <v>285</v>
      </c>
      <c r="I1303" t="str">
        <f>RIGHT(HvDOutputData[[#This Row],[OPLocCode]],1)</f>
        <v>6</v>
      </c>
      <c r="J1303" t="s">
        <v>389</v>
      </c>
    </row>
    <row r="1304" spans="1:10" x14ac:dyDescent="0.45">
      <c r="A1304" t="s">
        <v>14</v>
      </c>
      <c r="B1304" t="s">
        <v>116</v>
      </c>
      <c r="C1304" t="s">
        <v>119</v>
      </c>
      <c r="D1304" s="1" t="s">
        <v>520</v>
      </c>
      <c r="E1304" t="s">
        <v>44</v>
      </c>
      <c r="F1304" t="s">
        <v>27</v>
      </c>
      <c r="G1304" t="s">
        <v>254</v>
      </c>
      <c r="H1304" t="s">
        <v>29</v>
      </c>
      <c r="I1304" t="str">
        <f>RIGHT(HvDOutputData[[#This Row],[OPLocCode]],1)</f>
        <v>1</v>
      </c>
      <c r="J1304" t="s">
        <v>390</v>
      </c>
    </row>
    <row r="1305" spans="1:10" x14ac:dyDescent="0.45">
      <c r="A1305" t="s">
        <v>14</v>
      </c>
      <c r="B1305" t="s">
        <v>116</v>
      </c>
      <c r="C1305" t="s">
        <v>119</v>
      </c>
      <c r="D1305" s="1" t="s">
        <v>520</v>
      </c>
      <c r="E1305" t="s">
        <v>44</v>
      </c>
      <c r="F1305" t="s">
        <v>27</v>
      </c>
      <c r="G1305" t="s">
        <v>254</v>
      </c>
      <c r="H1305" t="s">
        <v>137</v>
      </c>
      <c r="I1305" t="str">
        <f>RIGHT(HvDOutputData[[#This Row],[OPLocCode]],1)</f>
        <v>2</v>
      </c>
      <c r="J1305" t="s">
        <v>391</v>
      </c>
    </row>
    <row r="1306" spans="1:10" x14ac:dyDescent="0.45">
      <c r="A1306" t="s">
        <v>14</v>
      </c>
      <c r="B1306" t="s">
        <v>116</v>
      </c>
      <c r="C1306" t="s">
        <v>119</v>
      </c>
      <c r="D1306" s="1" t="s">
        <v>520</v>
      </c>
      <c r="E1306" t="s">
        <v>44</v>
      </c>
      <c r="F1306" t="s">
        <v>27</v>
      </c>
      <c r="G1306" t="s">
        <v>254</v>
      </c>
      <c r="H1306" t="s">
        <v>286</v>
      </c>
      <c r="I1306" t="str">
        <f>RIGHT(HvDOutputData[[#This Row],[OPLocCode]],1)</f>
        <v>3</v>
      </c>
      <c r="J1306" t="s">
        <v>392</v>
      </c>
    </row>
    <row r="1307" spans="1:10" x14ac:dyDescent="0.45">
      <c r="A1307" t="s">
        <v>14</v>
      </c>
      <c r="B1307" t="s">
        <v>116</v>
      </c>
      <c r="C1307" t="s">
        <v>119</v>
      </c>
      <c r="D1307" s="1" t="s">
        <v>520</v>
      </c>
      <c r="E1307" t="s">
        <v>44</v>
      </c>
      <c r="F1307" t="s">
        <v>27</v>
      </c>
      <c r="G1307" t="s">
        <v>254</v>
      </c>
      <c r="H1307" t="s">
        <v>287</v>
      </c>
      <c r="I1307" t="str">
        <f>RIGHT(HvDOutputData[[#This Row],[OPLocCode]],1)</f>
        <v>4</v>
      </c>
      <c r="J1307" t="s">
        <v>393</v>
      </c>
    </row>
    <row r="1308" spans="1:10" x14ac:dyDescent="0.45">
      <c r="A1308" t="s">
        <v>14</v>
      </c>
      <c r="B1308" t="s">
        <v>116</v>
      </c>
      <c r="C1308" t="s">
        <v>119</v>
      </c>
      <c r="D1308" s="1" t="s">
        <v>520</v>
      </c>
      <c r="E1308" t="s">
        <v>44</v>
      </c>
      <c r="F1308" t="s">
        <v>27</v>
      </c>
      <c r="G1308" t="s">
        <v>254</v>
      </c>
      <c r="H1308" t="s">
        <v>288</v>
      </c>
      <c r="I1308" t="str">
        <f>RIGHT(HvDOutputData[[#This Row],[OPLocCode]],1)</f>
        <v>5</v>
      </c>
      <c r="J1308" t="s">
        <v>394</v>
      </c>
    </row>
    <row r="1309" spans="1:10" x14ac:dyDescent="0.45">
      <c r="A1309" t="s">
        <v>14</v>
      </c>
      <c r="B1309" t="s">
        <v>116</v>
      </c>
      <c r="C1309" t="s">
        <v>119</v>
      </c>
      <c r="D1309" s="1" t="s">
        <v>520</v>
      </c>
      <c r="E1309" t="s">
        <v>44</v>
      </c>
      <c r="F1309" t="s">
        <v>27</v>
      </c>
      <c r="G1309" t="s">
        <v>254</v>
      </c>
      <c r="H1309" t="s">
        <v>289</v>
      </c>
      <c r="I1309" t="str">
        <f>RIGHT(HvDOutputData[[#This Row],[OPLocCode]],1)</f>
        <v>6</v>
      </c>
      <c r="J1309" t="s">
        <v>395</v>
      </c>
    </row>
    <row r="1310" spans="1:10" x14ac:dyDescent="0.45">
      <c r="A1310" t="s">
        <v>14</v>
      </c>
      <c r="B1310" t="s">
        <v>117</v>
      </c>
      <c r="C1310" t="s">
        <v>120</v>
      </c>
      <c r="D1310" s="1" t="s">
        <v>520</v>
      </c>
      <c r="E1310" t="s">
        <v>44</v>
      </c>
      <c r="F1310" t="s">
        <v>27</v>
      </c>
      <c r="G1310" t="s">
        <v>254</v>
      </c>
      <c r="H1310" t="s">
        <v>262</v>
      </c>
      <c r="I1310" t="str">
        <f>RIGHT(HvDOutputData[[#This Row],[OPLocCode]],1)</f>
        <v>1</v>
      </c>
      <c r="J1310" t="s">
        <v>362</v>
      </c>
    </row>
    <row r="1311" spans="1:10" x14ac:dyDescent="0.45">
      <c r="A1311" t="s">
        <v>14</v>
      </c>
      <c r="B1311" t="s">
        <v>117</v>
      </c>
      <c r="C1311" t="s">
        <v>120</v>
      </c>
      <c r="D1311" s="1" t="s">
        <v>520</v>
      </c>
      <c r="E1311" t="s">
        <v>44</v>
      </c>
      <c r="F1311" t="s">
        <v>27</v>
      </c>
      <c r="G1311" t="s">
        <v>254</v>
      </c>
      <c r="H1311" t="s">
        <v>263</v>
      </c>
      <c r="I1311" t="str">
        <f>RIGHT(HvDOutputData[[#This Row],[OPLocCode]],1)</f>
        <v>2</v>
      </c>
      <c r="J1311" t="s">
        <v>363</v>
      </c>
    </row>
    <row r="1312" spans="1:10" x14ac:dyDescent="0.45">
      <c r="A1312" t="s">
        <v>14</v>
      </c>
      <c r="B1312" t="s">
        <v>117</v>
      </c>
      <c r="C1312" t="s">
        <v>120</v>
      </c>
      <c r="D1312" s="1" t="s">
        <v>520</v>
      </c>
      <c r="E1312" t="s">
        <v>44</v>
      </c>
      <c r="F1312" t="s">
        <v>27</v>
      </c>
      <c r="G1312" t="s">
        <v>254</v>
      </c>
      <c r="H1312" t="s">
        <v>264</v>
      </c>
      <c r="I1312" t="str">
        <f>RIGHT(HvDOutputData[[#This Row],[OPLocCode]],1)</f>
        <v>3</v>
      </c>
      <c r="J1312" t="s">
        <v>364</v>
      </c>
    </row>
    <row r="1313" spans="1:10" x14ac:dyDescent="0.45">
      <c r="A1313" t="s">
        <v>14</v>
      </c>
      <c r="B1313" t="s">
        <v>117</v>
      </c>
      <c r="C1313" t="s">
        <v>120</v>
      </c>
      <c r="D1313" s="1" t="s">
        <v>520</v>
      </c>
      <c r="E1313" t="s">
        <v>44</v>
      </c>
      <c r="F1313" t="s">
        <v>27</v>
      </c>
      <c r="G1313" t="s">
        <v>254</v>
      </c>
      <c r="H1313" t="s">
        <v>265</v>
      </c>
      <c r="I1313" t="str">
        <f>RIGHT(HvDOutputData[[#This Row],[OPLocCode]],1)</f>
        <v>4</v>
      </c>
      <c r="J1313" t="s">
        <v>468</v>
      </c>
    </row>
    <row r="1314" spans="1:10" x14ac:dyDescent="0.45">
      <c r="A1314" t="s">
        <v>14</v>
      </c>
      <c r="B1314" t="s">
        <v>117</v>
      </c>
      <c r="C1314" t="s">
        <v>120</v>
      </c>
      <c r="D1314" s="1" t="s">
        <v>520</v>
      </c>
      <c r="E1314" t="s">
        <v>44</v>
      </c>
      <c r="F1314" t="s">
        <v>27</v>
      </c>
      <c r="G1314" t="s">
        <v>254</v>
      </c>
      <c r="H1314" t="s">
        <v>266</v>
      </c>
      <c r="I1314" t="str">
        <f>RIGHT(HvDOutputData[[#This Row],[OPLocCode]],1)</f>
        <v>5</v>
      </c>
      <c r="J1314" t="s">
        <v>365</v>
      </c>
    </row>
    <row r="1315" spans="1:10" x14ac:dyDescent="0.45">
      <c r="A1315" t="s">
        <v>14</v>
      </c>
      <c r="B1315" t="s">
        <v>117</v>
      </c>
      <c r="C1315" t="s">
        <v>120</v>
      </c>
      <c r="D1315" s="1" t="s">
        <v>520</v>
      </c>
      <c r="E1315" t="s">
        <v>44</v>
      </c>
      <c r="F1315" t="s">
        <v>27</v>
      </c>
      <c r="G1315" t="s">
        <v>254</v>
      </c>
      <c r="H1315" t="s">
        <v>267</v>
      </c>
      <c r="I1315" t="str">
        <f>RIGHT(HvDOutputData[[#This Row],[OPLocCode]],1)</f>
        <v>6</v>
      </c>
      <c r="J1315" t="s">
        <v>366</v>
      </c>
    </row>
    <row r="1316" spans="1:10" x14ac:dyDescent="0.45">
      <c r="A1316" t="s">
        <v>14</v>
      </c>
      <c r="B1316" t="s">
        <v>117</v>
      </c>
      <c r="C1316" t="s">
        <v>120</v>
      </c>
      <c r="D1316" s="1" t="s">
        <v>520</v>
      </c>
      <c r="E1316" t="s">
        <v>44</v>
      </c>
      <c r="F1316" t="s">
        <v>27</v>
      </c>
      <c r="G1316" t="s">
        <v>254</v>
      </c>
      <c r="H1316" t="s">
        <v>256</v>
      </c>
      <c r="I1316" t="str">
        <f>RIGHT(HvDOutputData[[#This Row],[OPLocCode]],1)</f>
        <v>1</v>
      </c>
      <c r="J1316" t="s">
        <v>367</v>
      </c>
    </row>
    <row r="1317" spans="1:10" x14ac:dyDescent="0.45">
      <c r="A1317" t="s">
        <v>14</v>
      </c>
      <c r="B1317" t="s">
        <v>117</v>
      </c>
      <c r="C1317" t="s">
        <v>120</v>
      </c>
      <c r="D1317" s="1" t="s">
        <v>520</v>
      </c>
      <c r="E1317" t="s">
        <v>44</v>
      </c>
      <c r="F1317" t="s">
        <v>27</v>
      </c>
      <c r="G1317" t="s">
        <v>254</v>
      </c>
      <c r="H1317" t="s">
        <v>257</v>
      </c>
      <c r="I1317" t="str">
        <f>RIGHT(HvDOutputData[[#This Row],[OPLocCode]],1)</f>
        <v>2</v>
      </c>
      <c r="J1317" t="s">
        <v>368</v>
      </c>
    </row>
    <row r="1318" spans="1:10" x14ac:dyDescent="0.45">
      <c r="A1318" t="s">
        <v>14</v>
      </c>
      <c r="B1318" t="s">
        <v>117</v>
      </c>
      <c r="C1318" t="s">
        <v>120</v>
      </c>
      <c r="D1318" s="1" t="s">
        <v>520</v>
      </c>
      <c r="E1318" t="s">
        <v>44</v>
      </c>
      <c r="F1318" t="s">
        <v>27</v>
      </c>
      <c r="G1318" t="s">
        <v>254</v>
      </c>
      <c r="H1318" t="s">
        <v>258</v>
      </c>
      <c r="I1318" t="str">
        <f>RIGHT(HvDOutputData[[#This Row],[OPLocCode]],1)</f>
        <v>3</v>
      </c>
      <c r="J1318" t="s">
        <v>369</v>
      </c>
    </row>
    <row r="1319" spans="1:10" x14ac:dyDescent="0.45">
      <c r="A1319" t="s">
        <v>14</v>
      </c>
      <c r="B1319" t="s">
        <v>117</v>
      </c>
      <c r="C1319" t="s">
        <v>120</v>
      </c>
      <c r="D1319" s="1" t="s">
        <v>520</v>
      </c>
      <c r="E1319" t="s">
        <v>44</v>
      </c>
      <c r="F1319" t="s">
        <v>27</v>
      </c>
      <c r="G1319" t="s">
        <v>254</v>
      </c>
      <c r="H1319" t="s">
        <v>259</v>
      </c>
      <c r="I1319" t="str">
        <f>RIGHT(HvDOutputData[[#This Row],[OPLocCode]],1)</f>
        <v>4</v>
      </c>
      <c r="J1319" t="s">
        <v>469</v>
      </c>
    </row>
    <row r="1320" spans="1:10" x14ac:dyDescent="0.45">
      <c r="A1320" t="s">
        <v>14</v>
      </c>
      <c r="B1320" t="s">
        <v>117</v>
      </c>
      <c r="C1320" t="s">
        <v>120</v>
      </c>
      <c r="D1320" s="1" t="s">
        <v>520</v>
      </c>
      <c r="E1320" t="s">
        <v>44</v>
      </c>
      <c r="F1320" t="s">
        <v>27</v>
      </c>
      <c r="G1320" t="s">
        <v>254</v>
      </c>
      <c r="H1320" t="s">
        <v>260</v>
      </c>
      <c r="I1320" t="str">
        <f>RIGHT(HvDOutputData[[#This Row],[OPLocCode]],1)</f>
        <v>5</v>
      </c>
      <c r="J1320" t="s">
        <v>370</v>
      </c>
    </row>
    <row r="1321" spans="1:10" x14ac:dyDescent="0.45">
      <c r="A1321" t="s">
        <v>14</v>
      </c>
      <c r="B1321" t="s">
        <v>117</v>
      </c>
      <c r="C1321" t="s">
        <v>120</v>
      </c>
      <c r="D1321" s="1" t="s">
        <v>520</v>
      </c>
      <c r="E1321" t="s">
        <v>44</v>
      </c>
      <c r="F1321" t="s">
        <v>27</v>
      </c>
      <c r="G1321" t="s">
        <v>254</v>
      </c>
      <c r="H1321" t="s">
        <v>261</v>
      </c>
      <c r="I1321" t="str">
        <f>RIGHT(HvDOutputData[[#This Row],[OPLocCode]],1)</f>
        <v>6</v>
      </c>
      <c r="J1321" t="s">
        <v>371</v>
      </c>
    </row>
    <row r="1322" spans="1:10" x14ac:dyDescent="0.45">
      <c r="A1322" t="s">
        <v>14</v>
      </c>
      <c r="B1322" t="s">
        <v>117</v>
      </c>
      <c r="C1322" t="s">
        <v>120</v>
      </c>
      <c r="D1322" s="1" t="s">
        <v>520</v>
      </c>
      <c r="E1322" t="s">
        <v>44</v>
      </c>
      <c r="F1322" t="s">
        <v>27</v>
      </c>
      <c r="G1322" t="s">
        <v>254</v>
      </c>
      <c r="H1322" t="s">
        <v>268</v>
      </c>
      <c r="I1322" t="str">
        <f>RIGHT(HvDOutputData[[#This Row],[OPLocCode]],1)</f>
        <v>1</v>
      </c>
      <c r="J1322" t="s">
        <v>372</v>
      </c>
    </row>
    <row r="1323" spans="1:10" x14ac:dyDescent="0.45">
      <c r="A1323" t="s">
        <v>14</v>
      </c>
      <c r="B1323" t="s">
        <v>117</v>
      </c>
      <c r="C1323" t="s">
        <v>120</v>
      </c>
      <c r="D1323" s="1" t="s">
        <v>520</v>
      </c>
      <c r="E1323" t="s">
        <v>44</v>
      </c>
      <c r="F1323" t="s">
        <v>27</v>
      </c>
      <c r="G1323" t="s">
        <v>254</v>
      </c>
      <c r="H1323" t="s">
        <v>269</v>
      </c>
      <c r="I1323" t="str">
        <f>RIGHT(HvDOutputData[[#This Row],[OPLocCode]],1)</f>
        <v>2</v>
      </c>
      <c r="J1323" t="s">
        <v>373</v>
      </c>
    </row>
    <row r="1324" spans="1:10" x14ac:dyDescent="0.45">
      <c r="A1324" t="s">
        <v>14</v>
      </c>
      <c r="B1324" t="s">
        <v>117</v>
      </c>
      <c r="C1324" t="s">
        <v>120</v>
      </c>
      <c r="D1324" s="1" t="s">
        <v>520</v>
      </c>
      <c r="E1324" t="s">
        <v>44</v>
      </c>
      <c r="F1324" t="s">
        <v>27</v>
      </c>
      <c r="G1324" t="s">
        <v>254</v>
      </c>
      <c r="H1324" t="s">
        <v>270</v>
      </c>
      <c r="I1324" t="str">
        <f>RIGHT(HvDOutputData[[#This Row],[OPLocCode]],1)</f>
        <v>3</v>
      </c>
      <c r="J1324" t="s">
        <v>374</v>
      </c>
    </row>
    <row r="1325" spans="1:10" x14ac:dyDescent="0.45">
      <c r="A1325" t="s">
        <v>14</v>
      </c>
      <c r="B1325" t="s">
        <v>117</v>
      </c>
      <c r="C1325" t="s">
        <v>120</v>
      </c>
      <c r="D1325" s="1" t="s">
        <v>520</v>
      </c>
      <c r="E1325" t="s">
        <v>44</v>
      </c>
      <c r="F1325" t="s">
        <v>27</v>
      </c>
      <c r="G1325" t="s">
        <v>254</v>
      </c>
      <c r="H1325" t="s">
        <v>271</v>
      </c>
      <c r="I1325" t="str">
        <f>RIGHT(HvDOutputData[[#This Row],[OPLocCode]],1)</f>
        <v>4</v>
      </c>
      <c r="J1325" t="s">
        <v>375</v>
      </c>
    </row>
    <row r="1326" spans="1:10" x14ac:dyDescent="0.45">
      <c r="A1326" t="s">
        <v>14</v>
      </c>
      <c r="B1326" t="s">
        <v>117</v>
      </c>
      <c r="C1326" t="s">
        <v>120</v>
      </c>
      <c r="D1326" s="1" t="s">
        <v>520</v>
      </c>
      <c r="E1326" t="s">
        <v>44</v>
      </c>
      <c r="F1326" t="s">
        <v>27</v>
      </c>
      <c r="G1326" t="s">
        <v>254</v>
      </c>
      <c r="H1326" t="s">
        <v>272</v>
      </c>
      <c r="I1326" t="str">
        <f>RIGHT(HvDOutputData[[#This Row],[OPLocCode]],1)</f>
        <v>5</v>
      </c>
      <c r="J1326" t="s">
        <v>376</v>
      </c>
    </row>
    <row r="1327" spans="1:10" x14ac:dyDescent="0.45">
      <c r="A1327" t="s">
        <v>14</v>
      </c>
      <c r="B1327" t="s">
        <v>117</v>
      </c>
      <c r="C1327" t="s">
        <v>120</v>
      </c>
      <c r="D1327" s="1" t="s">
        <v>520</v>
      </c>
      <c r="E1327" t="s">
        <v>44</v>
      </c>
      <c r="F1327" t="s">
        <v>27</v>
      </c>
      <c r="G1327" t="s">
        <v>254</v>
      </c>
      <c r="H1327" t="s">
        <v>273</v>
      </c>
      <c r="I1327" t="str">
        <f>RIGHT(HvDOutputData[[#This Row],[OPLocCode]],1)</f>
        <v>6</v>
      </c>
      <c r="J1327" t="s">
        <v>377</v>
      </c>
    </row>
    <row r="1328" spans="1:10" x14ac:dyDescent="0.45">
      <c r="A1328" t="s">
        <v>14</v>
      </c>
      <c r="B1328" t="s">
        <v>117</v>
      </c>
      <c r="C1328" t="s">
        <v>120</v>
      </c>
      <c r="D1328" s="1" t="s">
        <v>520</v>
      </c>
      <c r="E1328" t="s">
        <v>44</v>
      </c>
      <c r="F1328" t="s">
        <v>27</v>
      </c>
      <c r="G1328" t="s">
        <v>254</v>
      </c>
      <c r="H1328" t="s">
        <v>274</v>
      </c>
      <c r="I1328" t="str">
        <f>RIGHT(HvDOutputData[[#This Row],[OPLocCode]],1)</f>
        <v>1</v>
      </c>
      <c r="J1328" t="s">
        <v>378</v>
      </c>
    </row>
    <row r="1329" spans="1:10" x14ac:dyDescent="0.45">
      <c r="A1329" t="s">
        <v>14</v>
      </c>
      <c r="B1329" t="s">
        <v>117</v>
      </c>
      <c r="C1329" t="s">
        <v>120</v>
      </c>
      <c r="D1329" s="1" t="s">
        <v>520</v>
      </c>
      <c r="E1329" t="s">
        <v>44</v>
      </c>
      <c r="F1329" t="s">
        <v>27</v>
      </c>
      <c r="G1329" t="s">
        <v>254</v>
      </c>
      <c r="H1329" t="s">
        <v>275</v>
      </c>
      <c r="I1329" t="str">
        <f>RIGHT(HvDOutputData[[#This Row],[OPLocCode]],1)</f>
        <v>2</v>
      </c>
      <c r="J1329" t="s">
        <v>379</v>
      </c>
    </row>
    <row r="1330" spans="1:10" x14ac:dyDescent="0.45">
      <c r="A1330" t="s">
        <v>14</v>
      </c>
      <c r="B1330" t="s">
        <v>117</v>
      </c>
      <c r="C1330" t="s">
        <v>120</v>
      </c>
      <c r="D1330" s="1" t="s">
        <v>520</v>
      </c>
      <c r="E1330" t="s">
        <v>44</v>
      </c>
      <c r="F1330" t="s">
        <v>27</v>
      </c>
      <c r="G1330" t="s">
        <v>254</v>
      </c>
      <c r="H1330" t="s">
        <v>276</v>
      </c>
      <c r="I1330" t="str">
        <f>RIGHT(HvDOutputData[[#This Row],[OPLocCode]],1)</f>
        <v>3</v>
      </c>
      <c r="J1330" t="s">
        <v>380</v>
      </c>
    </row>
    <row r="1331" spans="1:10" x14ac:dyDescent="0.45">
      <c r="A1331" t="s">
        <v>14</v>
      </c>
      <c r="B1331" t="s">
        <v>117</v>
      </c>
      <c r="C1331" t="s">
        <v>120</v>
      </c>
      <c r="D1331" s="1" t="s">
        <v>520</v>
      </c>
      <c r="E1331" t="s">
        <v>44</v>
      </c>
      <c r="F1331" t="s">
        <v>27</v>
      </c>
      <c r="G1331" t="s">
        <v>254</v>
      </c>
      <c r="H1331" t="s">
        <v>277</v>
      </c>
      <c r="I1331" t="str">
        <f>RIGHT(HvDOutputData[[#This Row],[OPLocCode]],1)</f>
        <v>4</v>
      </c>
      <c r="J1331" t="s">
        <v>381</v>
      </c>
    </row>
    <row r="1332" spans="1:10" x14ac:dyDescent="0.45">
      <c r="A1332" t="s">
        <v>14</v>
      </c>
      <c r="B1332" t="s">
        <v>117</v>
      </c>
      <c r="C1332" t="s">
        <v>120</v>
      </c>
      <c r="D1332" s="1" t="s">
        <v>520</v>
      </c>
      <c r="E1332" t="s">
        <v>44</v>
      </c>
      <c r="F1332" t="s">
        <v>27</v>
      </c>
      <c r="G1332" t="s">
        <v>254</v>
      </c>
      <c r="H1332" t="s">
        <v>278</v>
      </c>
      <c r="I1332" t="str">
        <f>RIGHT(HvDOutputData[[#This Row],[OPLocCode]],1)</f>
        <v>5</v>
      </c>
      <c r="J1332" t="s">
        <v>382</v>
      </c>
    </row>
    <row r="1333" spans="1:10" x14ac:dyDescent="0.45">
      <c r="A1333" t="s">
        <v>14</v>
      </c>
      <c r="B1333" t="s">
        <v>117</v>
      </c>
      <c r="C1333" t="s">
        <v>120</v>
      </c>
      <c r="D1333" s="1" t="s">
        <v>520</v>
      </c>
      <c r="E1333" t="s">
        <v>44</v>
      </c>
      <c r="F1333" t="s">
        <v>27</v>
      </c>
      <c r="G1333" t="s">
        <v>254</v>
      </c>
      <c r="H1333" t="s">
        <v>279</v>
      </c>
      <c r="I1333" t="str">
        <f>RIGHT(HvDOutputData[[#This Row],[OPLocCode]],1)</f>
        <v>6</v>
      </c>
      <c r="J1333" t="s">
        <v>383</v>
      </c>
    </row>
    <row r="1334" spans="1:10" x14ac:dyDescent="0.45">
      <c r="A1334" t="s">
        <v>14</v>
      </c>
      <c r="B1334" t="s">
        <v>117</v>
      </c>
      <c r="C1334" t="s">
        <v>120</v>
      </c>
      <c r="D1334" s="1" t="s">
        <v>520</v>
      </c>
      <c r="E1334" t="s">
        <v>44</v>
      </c>
      <c r="F1334" t="s">
        <v>27</v>
      </c>
      <c r="G1334" t="s">
        <v>254</v>
      </c>
      <c r="H1334" t="s">
        <v>280</v>
      </c>
      <c r="I1334" t="str">
        <f>RIGHT(HvDOutputData[[#This Row],[OPLocCode]],1)</f>
        <v>1</v>
      </c>
      <c r="J1334" t="s">
        <v>384</v>
      </c>
    </row>
    <row r="1335" spans="1:10" x14ac:dyDescent="0.45">
      <c r="A1335" t="s">
        <v>14</v>
      </c>
      <c r="B1335" t="s">
        <v>117</v>
      </c>
      <c r="C1335" t="s">
        <v>120</v>
      </c>
      <c r="D1335" s="1" t="s">
        <v>520</v>
      </c>
      <c r="E1335" t="s">
        <v>44</v>
      </c>
      <c r="F1335" t="s">
        <v>27</v>
      </c>
      <c r="G1335" t="s">
        <v>254</v>
      </c>
      <c r="H1335" t="s">
        <v>281</v>
      </c>
      <c r="I1335" t="str">
        <f>RIGHT(HvDOutputData[[#This Row],[OPLocCode]],1)</f>
        <v>2</v>
      </c>
      <c r="J1335" t="s">
        <v>385</v>
      </c>
    </row>
    <row r="1336" spans="1:10" x14ac:dyDescent="0.45">
      <c r="A1336" t="s">
        <v>14</v>
      </c>
      <c r="B1336" t="s">
        <v>117</v>
      </c>
      <c r="C1336" t="s">
        <v>120</v>
      </c>
      <c r="D1336" s="1" t="s">
        <v>520</v>
      </c>
      <c r="E1336" t="s">
        <v>44</v>
      </c>
      <c r="F1336" t="s">
        <v>27</v>
      </c>
      <c r="G1336" t="s">
        <v>254</v>
      </c>
      <c r="H1336" t="s">
        <v>282</v>
      </c>
      <c r="I1336" t="str">
        <f>RIGHT(HvDOutputData[[#This Row],[OPLocCode]],1)</f>
        <v>3</v>
      </c>
      <c r="J1336" t="s">
        <v>386</v>
      </c>
    </row>
    <row r="1337" spans="1:10" x14ac:dyDescent="0.45">
      <c r="A1337" t="s">
        <v>14</v>
      </c>
      <c r="B1337" t="s">
        <v>117</v>
      </c>
      <c r="C1337" t="s">
        <v>120</v>
      </c>
      <c r="D1337" s="1" t="s">
        <v>520</v>
      </c>
      <c r="E1337" t="s">
        <v>44</v>
      </c>
      <c r="F1337" t="s">
        <v>27</v>
      </c>
      <c r="G1337" t="s">
        <v>254</v>
      </c>
      <c r="H1337" t="s">
        <v>283</v>
      </c>
      <c r="I1337" t="str">
        <f>RIGHT(HvDOutputData[[#This Row],[OPLocCode]],1)</f>
        <v>4</v>
      </c>
      <c r="J1337" t="s">
        <v>387</v>
      </c>
    </row>
    <row r="1338" spans="1:10" x14ac:dyDescent="0.45">
      <c r="A1338" t="s">
        <v>14</v>
      </c>
      <c r="B1338" t="s">
        <v>117</v>
      </c>
      <c r="C1338" t="s">
        <v>120</v>
      </c>
      <c r="D1338" s="1" t="s">
        <v>520</v>
      </c>
      <c r="E1338" t="s">
        <v>44</v>
      </c>
      <c r="F1338" t="s">
        <v>27</v>
      </c>
      <c r="G1338" t="s">
        <v>254</v>
      </c>
      <c r="H1338" t="s">
        <v>284</v>
      </c>
      <c r="I1338" t="str">
        <f>RIGHT(HvDOutputData[[#This Row],[OPLocCode]],1)</f>
        <v>5</v>
      </c>
      <c r="J1338" t="s">
        <v>388</v>
      </c>
    </row>
    <row r="1339" spans="1:10" x14ac:dyDescent="0.45">
      <c r="A1339" t="s">
        <v>14</v>
      </c>
      <c r="B1339" t="s">
        <v>117</v>
      </c>
      <c r="C1339" t="s">
        <v>120</v>
      </c>
      <c r="D1339" s="1" t="s">
        <v>520</v>
      </c>
      <c r="E1339" t="s">
        <v>44</v>
      </c>
      <c r="F1339" t="s">
        <v>27</v>
      </c>
      <c r="G1339" t="s">
        <v>254</v>
      </c>
      <c r="H1339" t="s">
        <v>285</v>
      </c>
      <c r="I1339" t="str">
        <f>RIGHT(HvDOutputData[[#This Row],[OPLocCode]],1)</f>
        <v>6</v>
      </c>
      <c r="J1339" t="s">
        <v>389</v>
      </c>
    </row>
    <row r="1340" spans="1:10" x14ac:dyDescent="0.45">
      <c r="A1340" t="s">
        <v>14</v>
      </c>
      <c r="B1340" t="s">
        <v>117</v>
      </c>
      <c r="C1340" t="s">
        <v>120</v>
      </c>
      <c r="D1340" s="1" t="s">
        <v>520</v>
      </c>
      <c r="E1340" t="s">
        <v>44</v>
      </c>
      <c r="F1340" t="s">
        <v>27</v>
      </c>
      <c r="G1340" t="s">
        <v>254</v>
      </c>
      <c r="H1340" t="s">
        <v>29</v>
      </c>
      <c r="I1340" t="str">
        <f>RIGHT(HvDOutputData[[#This Row],[OPLocCode]],1)</f>
        <v>1</v>
      </c>
      <c r="J1340" t="s">
        <v>390</v>
      </c>
    </row>
    <row r="1341" spans="1:10" x14ac:dyDescent="0.45">
      <c r="A1341" t="s">
        <v>14</v>
      </c>
      <c r="B1341" t="s">
        <v>117</v>
      </c>
      <c r="C1341" t="s">
        <v>120</v>
      </c>
      <c r="D1341" s="1" t="s">
        <v>520</v>
      </c>
      <c r="E1341" t="s">
        <v>44</v>
      </c>
      <c r="F1341" t="s">
        <v>27</v>
      </c>
      <c r="G1341" t="s">
        <v>254</v>
      </c>
      <c r="H1341" t="s">
        <v>137</v>
      </c>
      <c r="I1341" t="str">
        <f>RIGHT(HvDOutputData[[#This Row],[OPLocCode]],1)</f>
        <v>2</v>
      </c>
      <c r="J1341" t="s">
        <v>391</v>
      </c>
    </row>
    <row r="1342" spans="1:10" x14ac:dyDescent="0.45">
      <c r="A1342" t="s">
        <v>14</v>
      </c>
      <c r="B1342" t="s">
        <v>117</v>
      </c>
      <c r="C1342" t="s">
        <v>120</v>
      </c>
      <c r="D1342" s="1" t="s">
        <v>520</v>
      </c>
      <c r="E1342" t="s">
        <v>44</v>
      </c>
      <c r="F1342" t="s">
        <v>27</v>
      </c>
      <c r="G1342" t="s">
        <v>254</v>
      </c>
      <c r="H1342" t="s">
        <v>286</v>
      </c>
      <c r="I1342" t="str">
        <f>RIGHT(HvDOutputData[[#This Row],[OPLocCode]],1)</f>
        <v>3</v>
      </c>
      <c r="J1342" t="s">
        <v>392</v>
      </c>
    </row>
    <row r="1343" spans="1:10" x14ac:dyDescent="0.45">
      <c r="A1343" t="s">
        <v>14</v>
      </c>
      <c r="B1343" t="s">
        <v>117</v>
      </c>
      <c r="C1343" t="s">
        <v>120</v>
      </c>
      <c r="D1343" s="1" t="s">
        <v>520</v>
      </c>
      <c r="E1343" t="s">
        <v>44</v>
      </c>
      <c r="F1343" t="s">
        <v>27</v>
      </c>
      <c r="G1343" t="s">
        <v>254</v>
      </c>
      <c r="H1343" t="s">
        <v>287</v>
      </c>
      <c r="I1343" t="str">
        <f>RIGHT(HvDOutputData[[#This Row],[OPLocCode]],1)</f>
        <v>4</v>
      </c>
      <c r="J1343" t="s">
        <v>393</v>
      </c>
    </row>
    <row r="1344" spans="1:10" x14ac:dyDescent="0.45">
      <c r="A1344" t="s">
        <v>14</v>
      </c>
      <c r="B1344" t="s">
        <v>117</v>
      </c>
      <c r="C1344" t="s">
        <v>120</v>
      </c>
      <c r="D1344" s="1" t="s">
        <v>520</v>
      </c>
      <c r="E1344" t="s">
        <v>44</v>
      </c>
      <c r="F1344" t="s">
        <v>27</v>
      </c>
      <c r="G1344" t="s">
        <v>254</v>
      </c>
      <c r="H1344" t="s">
        <v>288</v>
      </c>
      <c r="I1344" t="str">
        <f>RIGHT(HvDOutputData[[#This Row],[OPLocCode]],1)</f>
        <v>5</v>
      </c>
      <c r="J1344" t="s">
        <v>394</v>
      </c>
    </row>
    <row r="1345" spans="1:10" x14ac:dyDescent="0.45">
      <c r="A1345" t="s">
        <v>14</v>
      </c>
      <c r="B1345" t="s">
        <v>117</v>
      </c>
      <c r="C1345" t="s">
        <v>120</v>
      </c>
      <c r="D1345" s="1" t="s">
        <v>520</v>
      </c>
      <c r="E1345" t="s">
        <v>44</v>
      </c>
      <c r="F1345" t="s">
        <v>27</v>
      </c>
      <c r="G1345" t="s">
        <v>254</v>
      </c>
      <c r="H1345" t="s">
        <v>289</v>
      </c>
      <c r="I1345" t="str">
        <f>RIGHT(HvDOutputData[[#This Row],[OPLocCode]],1)</f>
        <v>6</v>
      </c>
      <c r="J1345" t="s">
        <v>395</v>
      </c>
    </row>
    <row r="1346" spans="1:10" x14ac:dyDescent="0.45">
      <c r="A1346" t="s">
        <v>14</v>
      </c>
      <c r="B1346" t="s">
        <v>118</v>
      </c>
      <c r="C1346" t="s">
        <v>121</v>
      </c>
      <c r="D1346" s="1" t="s">
        <v>520</v>
      </c>
      <c r="E1346" t="s">
        <v>44</v>
      </c>
      <c r="F1346" t="s">
        <v>27</v>
      </c>
      <c r="G1346" t="s">
        <v>254</v>
      </c>
      <c r="H1346" t="s">
        <v>299</v>
      </c>
      <c r="I1346" t="str">
        <f>RIGHT(HvDOutputData[[#This Row],[OPLocCode]],1)</f>
        <v>A</v>
      </c>
      <c r="J1346" t="s">
        <v>396</v>
      </c>
    </row>
    <row r="1347" spans="1:10" x14ac:dyDescent="0.45">
      <c r="A1347" t="s">
        <v>14</v>
      </c>
      <c r="B1347" t="s">
        <v>118</v>
      </c>
      <c r="C1347" t="s">
        <v>121</v>
      </c>
      <c r="D1347" s="1" t="s">
        <v>520</v>
      </c>
      <c r="E1347" t="s">
        <v>44</v>
      </c>
      <c r="F1347" t="s">
        <v>27</v>
      </c>
      <c r="G1347" t="s">
        <v>254</v>
      </c>
      <c r="H1347" t="s">
        <v>300</v>
      </c>
      <c r="I1347" t="str">
        <f>RIGHT(HvDOutputData[[#This Row],[OPLocCode]],1)</f>
        <v>B</v>
      </c>
      <c r="J1347" t="s">
        <v>402</v>
      </c>
    </row>
    <row r="1348" spans="1:10" x14ac:dyDescent="0.45">
      <c r="A1348" t="s">
        <v>14</v>
      </c>
      <c r="B1348" t="s">
        <v>118</v>
      </c>
      <c r="C1348" t="s">
        <v>121</v>
      </c>
      <c r="D1348" s="1" t="s">
        <v>520</v>
      </c>
      <c r="E1348" t="s">
        <v>44</v>
      </c>
      <c r="F1348" t="s">
        <v>27</v>
      </c>
      <c r="G1348" t="s">
        <v>254</v>
      </c>
      <c r="H1348" t="s">
        <v>301</v>
      </c>
      <c r="I1348" t="str">
        <f>RIGHT(HvDOutputData[[#This Row],[OPLocCode]],1)</f>
        <v>C</v>
      </c>
      <c r="J1348" t="s">
        <v>408</v>
      </c>
    </row>
    <row r="1349" spans="1:10" x14ac:dyDescent="0.45">
      <c r="A1349" t="s">
        <v>14</v>
      </c>
      <c r="B1349" t="s">
        <v>118</v>
      </c>
      <c r="C1349" t="s">
        <v>121</v>
      </c>
      <c r="D1349" s="1" t="s">
        <v>520</v>
      </c>
      <c r="E1349" t="s">
        <v>44</v>
      </c>
      <c r="F1349" t="s">
        <v>27</v>
      </c>
      <c r="G1349" t="s">
        <v>254</v>
      </c>
      <c r="H1349" t="s">
        <v>290</v>
      </c>
      <c r="I1349" t="str">
        <f>RIGHT(HvDOutputData[[#This Row],[OPLocCode]],1)</f>
        <v>A</v>
      </c>
      <c r="J1349" t="s">
        <v>414</v>
      </c>
    </row>
    <row r="1350" spans="1:10" x14ac:dyDescent="0.45">
      <c r="A1350" t="s">
        <v>14</v>
      </c>
      <c r="B1350" t="s">
        <v>118</v>
      </c>
      <c r="C1350" t="s">
        <v>121</v>
      </c>
      <c r="D1350" s="1" t="s">
        <v>520</v>
      </c>
      <c r="E1350" t="s">
        <v>44</v>
      </c>
      <c r="F1350" t="s">
        <v>27</v>
      </c>
      <c r="G1350" t="s">
        <v>254</v>
      </c>
      <c r="H1350" t="s">
        <v>291</v>
      </c>
      <c r="I1350" t="str">
        <f>RIGHT(HvDOutputData[[#This Row],[OPLocCode]],1)</f>
        <v>B</v>
      </c>
      <c r="J1350" t="s">
        <v>420</v>
      </c>
    </row>
    <row r="1351" spans="1:10" x14ac:dyDescent="0.45">
      <c r="A1351" t="s">
        <v>14</v>
      </c>
      <c r="B1351" t="s">
        <v>118</v>
      </c>
      <c r="C1351" t="s">
        <v>121</v>
      </c>
      <c r="D1351" s="1" t="s">
        <v>520</v>
      </c>
      <c r="E1351" t="s">
        <v>44</v>
      </c>
      <c r="F1351" t="s">
        <v>27</v>
      </c>
      <c r="G1351" t="s">
        <v>254</v>
      </c>
      <c r="H1351" t="s">
        <v>292</v>
      </c>
      <c r="I1351" t="str">
        <f>RIGHT(HvDOutputData[[#This Row],[OPLocCode]],1)</f>
        <v>C</v>
      </c>
      <c r="J1351" t="s">
        <v>426</v>
      </c>
    </row>
    <row r="1352" spans="1:10" x14ac:dyDescent="0.45">
      <c r="A1352" t="s">
        <v>14</v>
      </c>
      <c r="B1352" t="s">
        <v>118</v>
      </c>
      <c r="C1352" t="s">
        <v>121</v>
      </c>
      <c r="D1352" s="1" t="s">
        <v>520</v>
      </c>
      <c r="E1352" t="s">
        <v>44</v>
      </c>
      <c r="F1352" t="s">
        <v>27</v>
      </c>
      <c r="G1352" t="s">
        <v>254</v>
      </c>
      <c r="H1352" t="s">
        <v>293</v>
      </c>
      <c r="I1352" t="str">
        <f>RIGHT(HvDOutputData[[#This Row],[OPLocCode]],1)</f>
        <v>A</v>
      </c>
      <c r="J1352" t="s">
        <v>432</v>
      </c>
    </row>
    <row r="1353" spans="1:10" x14ac:dyDescent="0.45">
      <c r="A1353" t="s">
        <v>14</v>
      </c>
      <c r="B1353" t="s">
        <v>118</v>
      </c>
      <c r="C1353" t="s">
        <v>121</v>
      </c>
      <c r="D1353" s="1" t="s">
        <v>520</v>
      </c>
      <c r="E1353" t="s">
        <v>44</v>
      </c>
      <c r="F1353" t="s">
        <v>27</v>
      </c>
      <c r="G1353" t="s">
        <v>254</v>
      </c>
      <c r="H1353" t="s">
        <v>294</v>
      </c>
      <c r="I1353" t="str">
        <f>RIGHT(HvDOutputData[[#This Row],[OPLocCode]],1)</f>
        <v>B</v>
      </c>
      <c r="J1353" t="s">
        <v>438</v>
      </c>
    </row>
    <row r="1354" spans="1:10" x14ac:dyDescent="0.45">
      <c r="A1354" t="s">
        <v>14</v>
      </c>
      <c r="B1354" t="s">
        <v>118</v>
      </c>
      <c r="C1354" t="s">
        <v>121</v>
      </c>
      <c r="D1354" s="1" t="s">
        <v>520</v>
      </c>
      <c r="E1354" t="s">
        <v>44</v>
      </c>
      <c r="F1354" t="s">
        <v>27</v>
      </c>
      <c r="G1354" t="s">
        <v>254</v>
      </c>
      <c r="H1354" t="s">
        <v>295</v>
      </c>
      <c r="I1354" t="str">
        <f>RIGHT(HvDOutputData[[#This Row],[OPLocCode]],1)</f>
        <v>C</v>
      </c>
      <c r="J1354" t="s">
        <v>444</v>
      </c>
    </row>
    <row r="1355" spans="1:10" x14ac:dyDescent="0.45">
      <c r="A1355" t="s">
        <v>14</v>
      </c>
      <c r="B1355" t="s">
        <v>118</v>
      </c>
      <c r="C1355" t="s">
        <v>121</v>
      </c>
      <c r="D1355" s="1" t="s">
        <v>520</v>
      </c>
      <c r="E1355" t="s">
        <v>44</v>
      </c>
      <c r="F1355" t="s">
        <v>27</v>
      </c>
      <c r="G1355" t="s">
        <v>254</v>
      </c>
      <c r="H1355" t="s">
        <v>296</v>
      </c>
      <c r="I1355" t="str">
        <f>RIGHT(HvDOutputData[[#This Row],[OPLocCode]],1)</f>
        <v>A</v>
      </c>
      <c r="J1355" t="s">
        <v>450</v>
      </c>
    </row>
    <row r="1356" spans="1:10" x14ac:dyDescent="0.45">
      <c r="A1356" t="s">
        <v>14</v>
      </c>
      <c r="B1356" t="s">
        <v>118</v>
      </c>
      <c r="C1356" t="s">
        <v>121</v>
      </c>
      <c r="D1356" s="1" t="s">
        <v>520</v>
      </c>
      <c r="E1356" t="s">
        <v>44</v>
      </c>
      <c r="F1356" t="s">
        <v>27</v>
      </c>
      <c r="G1356" t="s">
        <v>254</v>
      </c>
      <c r="H1356" t="s">
        <v>297</v>
      </c>
      <c r="I1356" t="str">
        <f>RIGHT(HvDOutputData[[#This Row],[OPLocCode]],1)</f>
        <v>B</v>
      </c>
      <c r="J1356" t="s">
        <v>456</v>
      </c>
    </row>
    <row r="1357" spans="1:10" x14ac:dyDescent="0.45">
      <c r="A1357" t="s">
        <v>14</v>
      </c>
      <c r="B1357" t="s">
        <v>118</v>
      </c>
      <c r="C1357" t="s">
        <v>121</v>
      </c>
      <c r="D1357" s="1" t="s">
        <v>520</v>
      </c>
      <c r="E1357" t="s">
        <v>44</v>
      </c>
      <c r="F1357" t="s">
        <v>27</v>
      </c>
      <c r="G1357" t="s">
        <v>254</v>
      </c>
      <c r="H1357" t="s">
        <v>298</v>
      </c>
      <c r="I1357" t="str">
        <f>RIGHT(HvDOutputData[[#This Row],[OPLocCode]],1)</f>
        <v>C</v>
      </c>
      <c r="J1357" t="s">
        <v>462</v>
      </c>
    </row>
    <row r="1358" spans="1:10" x14ac:dyDescent="0.45">
      <c r="A1358" t="s">
        <v>14</v>
      </c>
      <c r="B1358" t="s">
        <v>118</v>
      </c>
      <c r="C1358" t="s">
        <v>121</v>
      </c>
      <c r="D1358" s="1" t="s">
        <v>520</v>
      </c>
      <c r="E1358" t="s">
        <v>44</v>
      </c>
      <c r="F1358" t="s">
        <v>27</v>
      </c>
      <c r="G1358" t="s">
        <v>254</v>
      </c>
      <c r="H1358" t="s">
        <v>311</v>
      </c>
      <c r="I1358" t="str">
        <f>RIGHT(HvDOutputData[[#This Row],[OPLocCode]],1)</f>
        <v>A</v>
      </c>
      <c r="J1358" t="s">
        <v>397</v>
      </c>
    </row>
    <row r="1359" spans="1:10" x14ac:dyDescent="0.45">
      <c r="A1359" t="s">
        <v>14</v>
      </c>
      <c r="B1359" t="s">
        <v>118</v>
      </c>
      <c r="C1359" t="s">
        <v>121</v>
      </c>
      <c r="D1359" s="1" t="s">
        <v>520</v>
      </c>
      <c r="E1359" t="s">
        <v>44</v>
      </c>
      <c r="F1359" t="s">
        <v>27</v>
      </c>
      <c r="G1359" t="s">
        <v>254</v>
      </c>
      <c r="H1359" t="s">
        <v>312</v>
      </c>
      <c r="I1359" t="str">
        <f>RIGHT(HvDOutputData[[#This Row],[OPLocCode]],1)</f>
        <v>B</v>
      </c>
      <c r="J1359" t="s">
        <v>403</v>
      </c>
    </row>
    <row r="1360" spans="1:10" x14ac:dyDescent="0.45">
      <c r="A1360" t="s">
        <v>14</v>
      </c>
      <c r="B1360" t="s">
        <v>118</v>
      </c>
      <c r="C1360" t="s">
        <v>121</v>
      </c>
      <c r="D1360" s="1" t="s">
        <v>520</v>
      </c>
      <c r="E1360" t="s">
        <v>44</v>
      </c>
      <c r="F1360" t="s">
        <v>27</v>
      </c>
      <c r="G1360" t="s">
        <v>254</v>
      </c>
      <c r="H1360" t="s">
        <v>313</v>
      </c>
      <c r="I1360" t="str">
        <f>RIGHT(HvDOutputData[[#This Row],[OPLocCode]],1)</f>
        <v>C</v>
      </c>
      <c r="J1360" t="s">
        <v>409</v>
      </c>
    </row>
    <row r="1361" spans="1:10" x14ac:dyDescent="0.45">
      <c r="A1361" t="s">
        <v>14</v>
      </c>
      <c r="B1361" t="s">
        <v>118</v>
      </c>
      <c r="C1361" t="s">
        <v>121</v>
      </c>
      <c r="D1361" s="1" t="s">
        <v>520</v>
      </c>
      <c r="E1361" t="s">
        <v>44</v>
      </c>
      <c r="F1361" t="s">
        <v>27</v>
      </c>
      <c r="G1361" t="s">
        <v>254</v>
      </c>
      <c r="H1361" t="s">
        <v>302</v>
      </c>
      <c r="I1361" t="str">
        <f>RIGHT(HvDOutputData[[#This Row],[OPLocCode]],1)</f>
        <v>A</v>
      </c>
      <c r="J1361" t="s">
        <v>415</v>
      </c>
    </row>
    <row r="1362" spans="1:10" x14ac:dyDescent="0.45">
      <c r="A1362" t="s">
        <v>14</v>
      </c>
      <c r="B1362" t="s">
        <v>118</v>
      </c>
      <c r="C1362" t="s">
        <v>121</v>
      </c>
      <c r="D1362" s="1" t="s">
        <v>520</v>
      </c>
      <c r="E1362" t="s">
        <v>44</v>
      </c>
      <c r="F1362" t="s">
        <v>27</v>
      </c>
      <c r="G1362" t="s">
        <v>254</v>
      </c>
      <c r="H1362" t="s">
        <v>303</v>
      </c>
      <c r="I1362" t="str">
        <f>RIGHT(HvDOutputData[[#This Row],[OPLocCode]],1)</f>
        <v>B</v>
      </c>
      <c r="J1362" t="s">
        <v>421</v>
      </c>
    </row>
    <row r="1363" spans="1:10" x14ac:dyDescent="0.45">
      <c r="A1363" t="s">
        <v>14</v>
      </c>
      <c r="B1363" t="s">
        <v>118</v>
      </c>
      <c r="C1363" t="s">
        <v>121</v>
      </c>
      <c r="D1363" s="1" t="s">
        <v>520</v>
      </c>
      <c r="E1363" t="s">
        <v>44</v>
      </c>
      <c r="F1363" t="s">
        <v>27</v>
      </c>
      <c r="G1363" t="s">
        <v>254</v>
      </c>
      <c r="H1363" t="s">
        <v>304</v>
      </c>
      <c r="I1363" t="str">
        <f>RIGHT(HvDOutputData[[#This Row],[OPLocCode]],1)</f>
        <v>C</v>
      </c>
      <c r="J1363" t="s">
        <v>427</v>
      </c>
    </row>
    <row r="1364" spans="1:10" x14ac:dyDescent="0.45">
      <c r="A1364" t="s">
        <v>14</v>
      </c>
      <c r="B1364" t="s">
        <v>118</v>
      </c>
      <c r="C1364" t="s">
        <v>121</v>
      </c>
      <c r="D1364" s="1" t="s">
        <v>520</v>
      </c>
      <c r="E1364" t="s">
        <v>44</v>
      </c>
      <c r="F1364" t="s">
        <v>27</v>
      </c>
      <c r="G1364" t="s">
        <v>254</v>
      </c>
      <c r="H1364" t="s">
        <v>305</v>
      </c>
      <c r="I1364" t="str">
        <f>RIGHT(HvDOutputData[[#This Row],[OPLocCode]],1)</f>
        <v>A</v>
      </c>
      <c r="J1364" t="s">
        <v>433</v>
      </c>
    </row>
    <row r="1365" spans="1:10" x14ac:dyDescent="0.45">
      <c r="A1365" t="s">
        <v>14</v>
      </c>
      <c r="B1365" t="s">
        <v>118</v>
      </c>
      <c r="C1365" t="s">
        <v>121</v>
      </c>
      <c r="D1365" s="1" t="s">
        <v>520</v>
      </c>
      <c r="E1365" t="s">
        <v>44</v>
      </c>
      <c r="F1365" t="s">
        <v>27</v>
      </c>
      <c r="G1365" t="s">
        <v>254</v>
      </c>
      <c r="H1365" t="s">
        <v>306</v>
      </c>
      <c r="I1365" t="str">
        <f>RIGHT(HvDOutputData[[#This Row],[OPLocCode]],1)</f>
        <v>B</v>
      </c>
      <c r="J1365" t="s">
        <v>439</v>
      </c>
    </row>
    <row r="1366" spans="1:10" x14ac:dyDescent="0.45">
      <c r="A1366" t="s">
        <v>14</v>
      </c>
      <c r="B1366" t="s">
        <v>118</v>
      </c>
      <c r="C1366" t="s">
        <v>121</v>
      </c>
      <c r="D1366" s="1" t="s">
        <v>520</v>
      </c>
      <c r="E1366" t="s">
        <v>44</v>
      </c>
      <c r="F1366" t="s">
        <v>27</v>
      </c>
      <c r="G1366" t="s">
        <v>254</v>
      </c>
      <c r="H1366" t="s">
        <v>307</v>
      </c>
      <c r="I1366" t="str">
        <f>RIGHT(HvDOutputData[[#This Row],[OPLocCode]],1)</f>
        <v>C</v>
      </c>
      <c r="J1366" t="s">
        <v>445</v>
      </c>
    </row>
    <row r="1367" spans="1:10" x14ac:dyDescent="0.45">
      <c r="A1367" t="s">
        <v>14</v>
      </c>
      <c r="B1367" t="s">
        <v>118</v>
      </c>
      <c r="C1367" t="s">
        <v>121</v>
      </c>
      <c r="D1367" s="1" t="s">
        <v>520</v>
      </c>
      <c r="E1367" t="s">
        <v>44</v>
      </c>
      <c r="F1367" t="s">
        <v>27</v>
      </c>
      <c r="G1367" t="s">
        <v>254</v>
      </c>
      <c r="H1367" t="s">
        <v>308</v>
      </c>
      <c r="I1367" t="str">
        <f>RIGHT(HvDOutputData[[#This Row],[OPLocCode]],1)</f>
        <v>A</v>
      </c>
      <c r="J1367" t="s">
        <v>451</v>
      </c>
    </row>
    <row r="1368" spans="1:10" x14ac:dyDescent="0.45">
      <c r="A1368" t="s">
        <v>14</v>
      </c>
      <c r="B1368" t="s">
        <v>118</v>
      </c>
      <c r="C1368" t="s">
        <v>121</v>
      </c>
      <c r="D1368" s="1" t="s">
        <v>520</v>
      </c>
      <c r="E1368" t="s">
        <v>44</v>
      </c>
      <c r="F1368" t="s">
        <v>27</v>
      </c>
      <c r="G1368" t="s">
        <v>254</v>
      </c>
      <c r="H1368" t="s">
        <v>309</v>
      </c>
      <c r="I1368" t="str">
        <f>RIGHT(HvDOutputData[[#This Row],[OPLocCode]],1)</f>
        <v>B</v>
      </c>
      <c r="J1368" t="s">
        <v>457</v>
      </c>
    </row>
    <row r="1369" spans="1:10" x14ac:dyDescent="0.45">
      <c r="A1369" t="s">
        <v>14</v>
      </c>
      <c r="B1369" t="s">
        <v>118</v>
      </c>
      <c r="C1369" t="s">
        <v>121</v>
      </c>
      <c r="D1369" s="1" t="s">
        <v>520</v>
      </c>
      <c r="E1369" t="s">
        <v>44</v>
      </c>
      <c r="F1369" t="s">
        <v>27</v>
      </c>
      <c r="G1369" t="s">
        <v>254</v>
      </c>
      <c r="H1369" t="s">
        <v>310</v>
      </c>
      <c r="I1369" t="str">
        <f>RIGHT(HvDOutputData[[#This Row],[OPLocCode]],1)</f>
        <v>C</v>
      </c>
      <c r="J1369" t="s">
        <v>463</v>
      </c>
    </row>
    <row r="1370" spans="1:10" x14ac:dyDescent="0.45">
      <c r="A1370" t="s">
        <v>14</v>
      </c>
      <c r="B1370" t="s">
        <v>118</v>
      </c>
      <c r="C1370" t="s">
        <v>121</v>
      </c>
      <c r="D1370" s="1" t="s">
        <v>520</v>
      </c>
      <c r="E1370" t="s">
        <v>44</v>
      </c>
      <c r="F1370" t="s">
        <v>27</v>
      </c>
      <c r="G1370" t="s">
        <v>254</v>
      </c>
      <c r="H1370" t="s">
        <v>323</v>
      </c>
      <c r="I1370" t="str">
        <f>RIGHT(HvDOutputData[[#This Row],[OPLocCode]],1)</f>
        <v>A</v>
      </c>
      <c r="J1370" t="s">
        <v>398</v>
      </c>
    </row>
    <row r="1371" spans="1:10" x14ac:dyDescent="0.45">
      <c r="A1371" t="s">
        <v>14</v>
      </c>
      <c r="B1371" t="s">
        <v>118</v>
      </c>
      <c r="C1371" t="s">
        <v>121</v>
      </c>
      <c r="D1371" s="1" t="s">
        <v>520</v>
      </c>
      <c r="E1371" t="s">
        <v>44</v>
      </c>
      <c r="F1371" t="s">
        <v>27</v>
      </c>
      <c r="G1371" t="s">
        <v>254</v>
      </c>
      <c r="H1371" t="s">
        <v>324</v>
      </c>
      <c r="I1371" t="str">
        <f>RIGHT(HvDOutputData[[#This Row],[OPLocCode]],1)</f>
        <v>B</v>
      </c>
      <c r="J1371" t="s">
        <v>404</v>
      </c>
    </row>
    <row r="1372" spans="1:10" x14ac:dyDescent="0.45">
      <c r="A1372" t="s">
        <v>14</v>
      </c>
      <c r="B1372" t="s">
        <v>118</v>
      </c>
      <c r="C1372" t="s">
        <v>121</v>
      </c>
      <c r="D1372" s="1" t="s">
        <v>520</v>
      </c>
      <c r="E1372" t="s">
        <v>44</v>
      </c>
      <c r="F1372" t="s">
        <v>27</v>
      </c>
      <c r="G1372" t="s">
        <v>254</v>
      </c>
      <c r="H1372" t="s">
        <v>325</v>
      </c>
      <c r="I1372" t="str">
        <f>RIGHT(HvDOutputData[[#This Row],[OPLocCode]],1)</f>
        <v>C</v>
      </c>
      <c r="J1372" t="s">
        <v>410</v>
      </c>
    </row>
    <row r="1373" spans="1:10" x14ac:dyDescent="0.45">
      <c r="A1373" t="s">
        <v>14</v>
      </c>
      <c r="B1373" t="s">
        <v>118</v>
      </c>
      <c r="C1373" t="s">
        <v>121</v>
      </c>
      <c r="D1373" s="1" t="s">
        <v>520</v>
      </c>
      <c r="E1373" t="s">
        <v>44</v>
      </c>
      <c r="F1373" t="s">
        <v>27</v>
      </c>
      <c r="G1373" t="s">
        <v>254</v>
      </c>
      <c r="H1373" t="s">
        <v>314</v>
      </c>
      <c r="I1373" t="str">
        <f>RIGHT(HvDOutputData[[#This Row],[OPLocCode]],1)</f>
        <v>A</v>
      </c>
      <c r="J1373" t="s">
        <v>416</v>
      </c>
    </row>
    <row r="1374" spans="1:10" x14ac:dyDescent="0.45">
      <c r="A1374" t="s">
        <v>14</v>
      </c>
      <c r="B1374" t="s">
        <v>118</v>
      </c>
      <c r="C1374" t="s">
        <v>121</v>
      </c>
      <c r="D1374" s="1" t="s">
        <v>520</v>
      </c>
      <c r="E1374" t="s">
        <v>44</v>
      </c>
      <c r="F1374" t="s">
        <v>27</v>
      </c>
      <c r="G1374" t="s">
        <v>254</v>
      </c>
      <c r="H1374" t="s">
        <v>315</v>
      </c>
      <c r="I1374" t="str">
        <f>RIGHT(HvDOutputData[[#This Row],[OPLocCode]],1)</f>
        <v>B</v>
      </c>
      <c r="J1374" t="s">
        <v>422</v>
      </c>
    </row>
    <row r="1375" spans="1:10" x14ac:dyDescent="0.45">
      <c r="A1375" t="s">
        <v>14</v>
      </c>
      <c r="B1375" t="s">
        <v>118</v>
      </c>
      <c r="C1375" t="s">
        <v>121</v>
      </c>
      <c r="D1375" s="1" t="s">
        <v>520</v>
      </c>
      <c r="E1375" t="s">
        <v>44</v>
      </c>
      <c r="F1375" t="s">
        <v>27</v>
      </c>
      <c r="G1375" t="s">
        <v>254</v>
      </c>
      <c r="H1375" t="s">
        <v>316</v>
      </c>
      <c r="I1375" t="str">
        <f>RIGHT(HvDOutputData[[#This Row],[OPLocCode]],1)</f>
        <v>C</v>
      </c>
      <c r="J1375" t="s">
        <v>428</v>
      </c>
    </row>
    <row r="1376" spans="1:10" x14ac:dyDescent="0.45">
      <c r="A1376" t="s">
        <v>14</v>
      </c>
      <c r="B1376" t="s">
        <v>118</v>
      </c>
      <c r="C1376" t="s">
        <v>121</v>
      </c>
      <c r="D1376" s="1" t="s">
        <v>520</v>
      </c>
      <c r="E1376" t="s">
        <v>44</v>
      </c>
      <c r="F1376" t="s">
        <v>27</v>
      </c>
      <c r="G1376" t="s">
        <v>254</v>
      </c>
      <c r="H1376" t="s">
        <v>317</v>
      </c>
      <c r="I1376" t="str">
        <f>RIGHT(HvDOutputData[[#This Row],[OPLocCode]],1)</f>
        <v>A</v>
      </c>
      <c r="J1376" t="s">
        <v>434</v>
      </c>
    </row>
    <row r="1377" spans="1:10" x14ac:dyDescent="0.45">
      <c r="A1377" t="s">
        <v>14</v>
      </c>
      <c r="B1377" t="s">
        <v>118</v>
      </c>
      <c r="C1377" t="s">
        <v>121</v>
      </c>
      <c r="D1377" s="1" t="s">
        <v>520</v>
      </c>
      <c r="E1377" t="s">
        <v>44</v>
      </c>
      <c r="F1377" t="s">
        <v>27</v>
      </c>
      <c r="G1377" t="s">
        <v>254</v>
      </c>
      <c r="H1377" t="s">
        <v>318</v>
      </c>
      <c r="I1377" t="str">
        <f>RIGHT(HvDOutputData[[#This Row],[OPLocCode]],1)</f>
        <v>B</v>
      </c>
      <c r="J1377" t="s">
        <v>440</v>
      </c>
    </row>
    <row r="1378" spans="1:10" x14ac:dyDescent="0.45">
      <c r="A1378" t="s">
        <v>14</v>
      </c>
      <c r="B1378" t="s">
        <v>118</v>
      </c>
      <c r="C1378" t="s">
        <v>121</v>
      </c>
      <c r="D1378" s="1" t="s">
        <v>520</v>
      </c>
      <c r="E1378" t="s">
        <v>44</v>
      </c>
      <c r="F1378" t="s">
        <v>27</v>
      </c>
      <c r="G1378" t="s">
        <v>254</v>
      </c>
      <c r="H1378" t="s">
        <v>319</v>
      </c>
      <c r="I1378" t="str">
        <f>RIGHT(HvDOutputData[[#This Row],[OPLocCode]],1)</f>
        <v>C</v>
      </c>
      <c r="J1378" t="s">
        <v>446</v>
      </c>
    </row>
    <row r="1379" spans="1:10" x14ac:dyDescent="0.45">
      <c r="A1379" t="s">
        <v>14</v>
      </c>
      <c r="B1379" t="s">
        <v>118</v>
      </c>
      <c r="C1379" t="s">
        <v>121</v>
      </c>
      <c r="D1379" s="1" t="s">
        <v>520</v>
      </c>
      <c r="E1379" t="s">
        <v>44</v>
      </c>
      <c r="F1379" t="s">
        <v>27</v>
      </c>
      <c r="G1379" t="s">
        <v>254</v>
      </c>
      <c r="H1379" t="s">
        <v>320</v>
      </c>
      <c r="I1379" t="str">
        <f>RIGHT(HvDOutputData[[#This Row],[OPLocCode]],1)</f>
        <v>A</v>
      </c>
      <c r="J1379" t="s">
        <v>452</v>
      </c>
    </row>
    <row r="1380" spans="1:10" x14ac:dyDescent="0.45">
      <c r="A1380" t="s">
        <v>14</v>
      </c>
      <c r="B1380" t="s">
        <v>118</v>
      </c>
      <c r="C1380" t="s">
        <v>121</v>
      </c>
      <c r="D1380" s="1" t="s">
        <v>520</v>
      </c>
      <c r="E1380" t="s">
        <v>44</v>
      </c>
      <c r="F1380" t="s">
        <v>27</v>
      </c>
      <c r="G1380" t="s">
        <v>254</v>
      </c>
      <c r="H1380" t="s">
        <v>321</v>
      </c>
      <c r="I1380" t="str">
        <f>RIGHT(HvDOutputData[[#This Row],[OPLocCode]],1)</f>
        <v>B</v>
      </c>
      <c r="J1380" t="s">
        <v>458</v>
      </c>
    </row>
    <row r="1381" spans="1:10" x14ac:dyDescent="0.45">
      <c r="A1381" t="s">
        <v>14</v>
      </c>
      <c r="B1381" t="s">
        <v>118</v>
      </c>
      <c r="C1381" t="s">
        <v>121</v>
      </c>
      <c r="D1381" s="1" t="s">
        <v>520</v>
      </c>
      <c r="E1381" t="s">
        <v>44</v>
      </c>
      <c r="F1381" t="s">
        <v>27</v>
      </c>
      <c r="G1381" t="s">
        <v>254</v>
      </c>
      <c r="H1381" t="s">
        <v>322</v>
      </c>
      <c r="I1381" t="str">
        <f>RIGHT(HvDOutputData[[#This Row],[OPLocCode]],1)</f>
        <v>C</v>
      </c>
      <c r="J1381" t="s">
        <v>464</v>
      </c>
    </row>
    <row r="1382" spans="1:10" x14ac:dyDescent="0.45">
      <c r="A1382" t="s">
        <v>14</v>
      </c>
      <c r="B1382" t="s">
        <v>118</v>
      </c>
      <c r="C1382" t="s">
        <v>121</v>
      </c>
      <c r="D1382" s="1" t="s">
        <v>520</v>
      </c>
      <c r="E1382" t="s">
        <v>44</v>
      </c>
      <c r="F1382" t="s">
        <v>27</v>
      </c>
      <c r="G1382" t="s">
        <v>254</v>
      </c>
      <c r="H1382" t="s">
        <v>335</v>
      </c>
      <c r="I1382" t="str">
        <f>RIGHT(HvDOutputData[[#This Row],[OPLocCode]],1)</f>
        <v>A</v>
      </c>
      <c r="J1382" t="s">
        <v>399</v>
      </c>
    </row>
    <row r="1383" spans="1:10" x14ac:dyDescent="0.45">
      <c r="A1383" t="s">
        <v>14</v>
      </c>
      <c r="B1383" t="s">
        <v>118</v>
      </c>
      <c r="C1383" t="s">
        <v>121</v>
      </c>
      <c r="D1383" s="1" t="s">
        <v>520</v>
      </c>
      <c r="E1383" t="s">
        <v>44</v>
      </c>
      <c r="F1383" t="s">
        <v>27</v>
      </c>
      <c r="G1383" t="s">
        <v>254</v>
      </c>
      <c r="H1383" t="s">
        <v>336</v>
      </c>
      <c r="I1383" t="str">
        <f>RIGHT(HvDOutputData[[#This Row],[OPLocCode]],1)</f>
        <v>B</v>
      </c>
      <c r="J1383" t="s">
        <v>405</v>
      </c>
    </row>
    <row r="1384" spans="1:10" x14ac:dyDescent="0.45">
      <c r="A1384" t="s">
        <v>14</v>
      </c>
      <c r="B1384" t="s">
        <v>118</v>
      </c>
      <c r="C1384" t="s">
        <v>121</v>
      </c>
      <c r="D1384" s="1" t="s">
        <v>520</v>
      </c>
      <c r="E1384" t="s">
        <v>44</v>
      </c>
      <c r="F1384" t="s">
        <v>27</v>
      </c>
      <c r="G1384" t="s">
        <v>254</v>
      </c>
      <c r="H1384" t="s">
        <v>337</v>
      </c>
      <c r="I1384" t="str">
        <f>RIGHT(HvDOutputData[[#This Row],[OPLocCode]],1)</f>
        <v>C</v>
      </c>
      <c r="J1384" t="s">
        <v>411</v>
      </c>
    </row>
    <row r="1385" spans="1:10" x14ac:dyDescent="0.45">
      <c r="A1385" t="s">
        <v>14</v>
      </c>
      <c r="B1385" t="s">
        <v>118</v>
      </c>
      <c r="C1385" t="s">
        <v>121</v>
      </c>
      <c r="D1385" s="1" t="s">
        <v>520</v>
      </c>
      <c r="E1385" t="s">
        <v>44</v>
      </c>
      <c r="F1385" t="s">
        <v>27</v>
      </c>
      <c r="G1385" t="s">
        <v>254</v>
      </c>
      <c r="H1385" t="s">
        <v>326</v>
      </c>
      <c r="I1385" t="str">
        <f>RIGHT(HvDOutputData[[#This Row],[OPLocCode]],1)</f>
        <v>A</v>
      </c>
      <c r="J1385" t="s">
        <v>417</v>
      </c>
    </row>
    <row r="1386" spans="1:10" x14ac:dyDescent="0.45">
      <c r="A1386" t="s">
        <v>14</v>
      </c>
      <c r="B1386" t="s">
        <v>118</v>
      </c>
      <c r="C1386" t="s">
        <v>121</v>
      </c>
      <c r="D1386" s="1" t="s">
        <v>520</v>
      </c>
      <c r="E1386" t="s">
        <v>44</v>
      </c>
      <c r="F1386" t="s">
        <v>27</v>
      </c>
      <c r="G1386" t="s">
        <v>254</v>
      </c>
      <c r="H1386" t="s">
        <v>327</v>
      </c>
      <c r="I1386" t="str">
        <f>RIGHT(HvDOutputData[[#This Row],[OPLocCode]],1)</f>
        <v>B</v>
      </c>
      <c r="J1386" t="s">
        <v>423</v>
      </c>
    </row>
    <row r="1387" spans="1:10" x14ac:dyDescent="0.45">
      <c r="A1387" t="s">
        <v>14</v>
      </c>
      <c r="B1387" t="s">
        <v>118</v>
      </c>
      <c r="C1387" t="s">
        <v>121</v>
      </c>
      <c r="D1387" s="1" t="s">
        <v>520</v>
      </c>
      <c r="E1387" t="s">
        <v>44</v>
      </c>
      <c r="F1387" t="s">
        <v>27</v>
      </c>
      <c r="G1387" t="s">
        <v>254</v>
      </c>
      <c r="H1387" t="s">
        <v>328</v>
      </c>
      <c r="I1387" t="str">
        <f>RIGHT(HvDOutputData[[#This Row],[OPLocCode]],1)</f>
        <v>C</v>
      </c>
      <c r="J1387" t="s">
        <v>429</v>
      </c>
    </row>
    <row r="1388" spans="1:10" x14ac:dyDescent="0.45">
      <c r="A1388" t="s">
        <v>14</v>
      </c>
      <c r="B1388" t="s">
        <v>118</v>
      </c>
      <c r="C1388" t="s">
        <v>121</v>
      </c>
      <c r="D1388" s="1" t="s">
        <v>520</v>
      </c>
      <c r="E1388" t="s">
        <v>44</v>
      </c>
      <c r="F1388" t="s">
        <v>27</v>
      </c>
      <c r="G1388" t="s">
        <v>254</v>
      </c>
      <c r="H1388" t="s">
        <v>329</v>
      </c>
      <c r="I1388" t="str">
        <f>RIGHT(HvDOutputData[[#This Row],[OPLocCode]],1)</f>
        <v>A</v>
      </c>
      <c r="J1388" t="s">
        <v>435</v>
      </c>
    </row>
    <row r="1389" spans="1:10" x14ac:dyDescent="0.45">
      <c r="A1389" t="s">
        <v>14</v>
      </c>
      <c r="B1389" t="s">
        <v>118</v>
      </c>
      <c r="C1389" t="s">
        <v>121</v>
      </c>
      <c r="D1389" s="1" t="s">
        <v>520</v>
      </c>
      <c r="E1389" t="s">
        <v>44</v>
      </c>
      <c r="F1389" t="s">
        <v>27</v>
      </c>
      <c r="G1389" t="s">
        <v>254</v>
      </c>
      <c r="H1389" t="s">
        <v>330</v>
      </c>
      <c r="I1389" t="str">
        <f>RIGHT(HvDOutputData[[#This Row],[OPLocCode]],1)</f>
        <v>B</v>
      </c>
      <c r="J1389" t="s">
        <v>441</v>
      </c>
    </row>
    <row r="1390" spans="1:10" x14ac:dyDescent="0.45">
      <c r="A1390" t="s">
        <v>14</v>
      </c>
      <c r="B1390" t="s">
        <v>118</v>
      </c>
      <c r="C1390" t="s">
        <v>121</v>
      </c>
      <c r="D1390" s="1" t="s">
        <v>520</v>
      </c>
      <c r="E1390" t="s">
        <v>44</v>
      </c>
      <c r="F1390" t="s">
        <v>27</v>
      </c>
      <c r="G1390" t="s">
        <v>254</v>
      </c>
      <c r="H1390" t="s">
        <v>331</v>
      </c>
      <c r="I1390" t="str">
        <f>RIGHT(HvDOutputData[[#This Row],[OPLocCode]],1)</f>
        <v>C</v>
      </c>
      <c r="J1390" t="s">
        <v>447</v>
      </c>
    </row>
    <row r="1391" spans="1:10" x14ac:dyDescent="0.45">
      <c r="A1391" t="s">
        <v>14</v>
      </c>
      <c r="B1391" t="s">
        <v>118</v>
      </c>
      <c r="C1391" t="s">
        <v>121</v>
      </c>
      <c r="D1391" s="1" t="s">
        <v>520</v>
      </c>
      <c r="E1391" t="s">
        <v>44</v>
      </c>
      <c r="F1391" t="s">
        <v>27</v>
      </c>
      <c r="G1391" t="s">
        <v>254</v>
      </c>
      <c r="H1391" t="s">
        <v>332</v>
      </c>
      <c r="I1391" t="str">
        <f>RIGHT(HvDOutputData[[#This Row],[OPLocCode]],1)</f>
        <v>A</v>
      </c>
      <c r="J1391" t="s">
        <v>453</v>
      </c>
    </row>
    <row r="1392" spans="1:10" x14ac:dyDescent="0.45">
      <c r="A1392" t="s">
        <v>14</v>
      </c>
      <c r="B1392" t="s">
        <v>118</v>
      </c>
      <c r="C1392" t="s">
        <v>121</v>
      </c>
      <c r="D1392" s="1" t="s">
        <v>520</v>
      </c>
      <c r="E1392" t="s">
        <v>44</v>
      </c>
      <c r="F1392" t="s">
        <v>27</v>
      </c>
      <c r="G1392" t="s">
        <v>254</v>
      </c>
      <c r="H1392" t="s">
        <v>333</v>
      </c>
      <c r="I1392" t="str">
        <f>RIGHT(HvDOutputData[[#This Row],[OPLocCode]],1)</f>
        <v>B</v>
      </c>
      <c r="J1392" t="s">
        <v>459</v>
      </c>
    </row>
    <row r="1393" spans="1:10" x14ac:dyDescent="0.45">
      <c r="A1393" t="s">
        <v>14</v>
      </c>
      <c r="B1393" t="s">
        <v>118</v>
      </c>
      <c r="C1393" t="s">
        <v>121</v>
      </c>
      <c r="D1393" s="1" t="s">
        <v>520</v>
      </c>
      <c r="E1393" t="s">
        <v>44</v>
      </c>
      <c r="F1393" t="s">
        <v>27</v>
      </c>
      <c r="G1393" t="s">
        <v>254</v>
      </c>
      <c r="H1393" t="s">
        <v>334</v>
      </c>
      <c r="I1393" t="str">
        <f>RIGHT(HvDOutputData[[#This Row],[OPLocCode]],1)</f>
        <v>C</v>
      </c>
      <c r="J1393" t="s">
        <v>465</v>
      </c>
    </row>
    <row r="1394" spans="1:10" x14ac:dyDescent="0.45">
      <c r="A1394" t="s">
        <v>14</v>
      </c>
      <c r="B1394" t="s">
        <v>118</v>
      </c>
      <c r="C1394" t="s">
        <v>121</v>
      </c>
      <c r="D1394" s="1" t="s">
        <v>520</v>
      </c>
      <c r="E1394" t="s">
        <v>44</v>
      </c>
      <c r="F1394" t="s">
        <v>27</v>
      </c>
      <c r="G1394" t="s">
        <v>254</v>
      </c>
      <c r="H1394" t="s">
        <v>347</v>
      </c>
      <c r="I1394" t="str">
        <f>RIGHT(HvDOutputData[[#This Row],[OPLocCode]],1)</f>
        <v>A</v>
      </c>
      <c r="J1394" t="s">
        <v>400</v>
      </c>
    </row>
    <row r="1395" spans="1:10" x14ac:dyDescent="0.45">
      <c r="A1395" t="s">
        <v>14</v>
      </c>
      <c r="B1395" t="s">
        <v>118</v>
      </c>
      <c r="C1395" t="s">
        <v>121</v>
      </c>
      <c r="D1395" s="1" t="s">
        <v>520</v>
      </c>
      <c r="E1395" t="s">
        <v>44</v>
      </c>
      <c r="F1395" t="s">
        <v>27</v>
      </c>
      <c r="G1395" t="s">
        <v>254</v>
      </c>
      <c r="H1395" t="s">
        <v>348</v>
      </c>
      <c r="I1395" t="str">
        <f>RIGHT(HvDOutputData[[#This Row],[OPLocCode]],1)</f>
        <v>B</v>
      </c>
      <c r="J1395" t="s">
        <v>406</v>
      </c>
    </row>
    <row r="1396" spans="1:10" x14ac:dyDescent="0.45">
      <c r="A1396" t="s">
        <v>14</v>
      </c>
      <c r="B1396" t="s">
        <v>118</v>
      </c>
      <c r="C1396" t="s">
        <v>121</v>
      </c>
      <c r="D1396" s="1" t="s">
        <v>520</v>
      </c>
      <c r="E1396" t="s">
        <v>44</v>
      </c>
      <c r="F1396" t="s">
        <v>27</v>
      </c>
      <c r="G1396" t="s">
        <v>254</v>
      </c>
      <c r="H1396" t="s">
        <v>349</v>
      </c>
      <c r="I1396" t="str">
        <f>RIGHT(HvDOutputData[[#This Row],[OPLocCode]],1)</f>
        <v>C</v>
      </c>
      <c r="J1396" t="s">
        <v>412</v>
      </c>
    </row>
    <row r="1397" spans="1:10" x14ac:dyDescent="0.45">
      <c r="A1397" t="s">
        <v>14</v>
      </c>
      <c r="B1397" t="s">
        <v>118</v>
      </c>
      <c r="C1397" t="s">
        <v>121</v>
      </c>
      <c r="D1397" s="1" t="s">
        <v>520</v>
      </c>
      <c r="E1397" t="s">
        <v>44</v>
      </c>
      <c r="F1397" t="s">
        <v>27</v>
      </c>
      <c r="G1397" t="s">
        <v>254</v>
      </c>
      <c r="H1397" t="s">
        <v>338</v>
      </c>
      <c r="I1397" t="str">
        <f>RIGHT(HvDOutputData[[#This Row],[OPLocCode]],1)</f>
        <v>A</v>
      </c>
      <c r="J1397" t="s">
        <v>418</v>
      </c>
    </row>
    <row r="1398" spans="1:10" x14ac:dyDescent="0.45">
      <c r="A1398" t="s">
        <v>14</v>
      </c>
      <c r="B1398" t="s">
        <v>118</v>
      </c>
      <c r="C1398" t="s">
        <v>121</v>
      </c>
      <c r="D1398" s="1" t="s">
        <v>520</v>
      </c>
      <c r="E1398" t="s">
        <v>44</v>
      </c>
      <c r="F1398" t="s">
        <v>27</v>
      </c>
      <c r="G1398" t="s">
        <v>254</v>
      </c>
      <c r="H1398" t="s">
        <v>339</v>
      </c>
      <c r="I1398" t="str">
        <f>RIGHT(HvDOutputData[[#This Row],[OPLocCode]],1)</f>
        <v>B</v>
      </c>
      <c r="J1398" t="s">
        <v>424</v>
      </c>
    </row>
    <row r="1399" spans="1:10" x14ac:dyDescent="0.45">
      <c r="A1399" t="s">
        <v>14</v>
      </c>
      <c r="B1399" t="s">
        <v>118</v>
      </c>
      <c r="C1399" t="s">
        <v>121</v>
      </c>
      <c r="D1399" s="1" t="s">
        <v>520</v>
      </c>
      <c r="E1399" t="s">
        <v>44</v>
      </c>
      <c r="F1399" t="s">
        <v>27</v>
      </c>
      <c r="G1399" t="s">
        <v>254</v>
      </c>
      <c r="H1399" t="s">
        <v>340</v>
      </c>
      <c r="I1399" t="str">
        <f>RIGHT(HvDOutputData[[#This Row],[OPLocCode]],1)</f>
        <v>C</v>
      </c>
      <c r="J1399" t="s">
        <v>430</v>
      </c>
    </row>
    <row r="1400" spans="1:10" x14ac:dyDescent="0.45">
      <c r="A1400" t="s">
        <v>14</v>
      </c>
      <c r="B1400" t="s">
        <v>118</v>
      </c>
      <c r="C1400" t="s">
        <v>121</v>
      </c>
      <c r="D1400" s="1" t="s">
        <v>520</v>
      </c>
      <c r="E1400" t="s">
        <v>44</v>
      </c>
      <c r="F1400" t="s">
        <v>27</v>
      </c>
      <c r="G1400" t="s">
        <v>254</v>
      </c>
      <c r="H1400" t="s">
        <v>341</v>
      </c>
      <c r="I1400" t="str">
        <f>RIGHT(HvDOutputData[[#This Row],[OPLocCode]],1)</f>
        <v>A</v>
      </c>
      <c r="J1400" t="s">
        <v>436</v>
      </c>
    </row>
    <row r="1401" spans="1:10" x14ac:dyDescent="0.45">
      <c r="A1401" t="s">
        <v>14</v>
      </c>
      <c r="B1401" t="s">
        <v>118</v>
      </c>
      <c r="C1401" t="s">
        <v>121</v>
      </c>
      <c r="D1401" s="1" t="s">
        <v>520</v>
      </c>
      <c r="E1401" t="s">
        <v>44</v>
      </c>
      <c r="F1401" t="s">
        <v>27</v>
      </c>
      <c r="G1401" t="s">
        <v>254</v>
      </c>
      <c r="H1401" t="s">
        <v>342</v>
      </c>
      <c r="I1401" t="str">
        <f>RIGHT(HvDOutputData[[#This Row],[OPLocCode]],1)</f>
        <v>B</v>
      </c>
      <c r="J1401" t="s">
        <v>442</v>
      </c>
    </row>
    <row r="1402" spans="1:10" x14ac:dyDescent="0.45">
      <c r="A1402" t="s">
        <v>14</v>
      </c>
      <c r="B1402" t="s">
        <v>118</v>
      </c>
      <c r="C1402" t="s">
        <v>121</v>
      </c>
      <c r="D1402" s="1" t="s">
        <v>520</v>
      </c>
      <c r="E1402" t="s">
        <v>44</v>
      </c>
      <c r="F1402" t="s">
        <v>27</v>
      </c>
      <c r="G1402" t="s">
        <v>254</v>
      </c>
      <c r="H1402" t="s">
        <v>343</v>
      </c>
      <c r="I1402" t="str">
        <f>RIGHT(HvDOutputData[[#This Row],[OPLocCode]],1)</f>
        <v>C</v>
      </c>
      <c r="J1402" t="s">
        <v>448</v>
      </c>
    </row>
    <row r="1403" spans="1:10" x14ac:dyDescent="0.45">
      <c r="A1403" t="s">
        <v>14</v>
      </c>
      <c r="B1403" t="s">
        <v>118</v>
      </c>
      <c r="C1403" t="s">
        <v>121</v>
      </c>
      <c r="D1403" s="1" t="s">
        <v>520</v>
      </c>
      <c r="E1403" t="s">
        <v>44</v>
      </c>
      <c r="F1403" t="s">
        <v>27</v>
      </c>
      <c r="G1403" t="s">
        <v>254</v>
      </c>
      <c r="H1403" t="s">
        <v>344</v>
      </c>
      <c r="I1403" t="str">
        <f>RIGHT(HvDOutputData[[#This Row],[OPLocCode]],1)</f>
        <v>A</v>
      </c>
      <c r="J1403" t="s">
        <v>454</v>
      </c>
    </row>
    <row r="1404" spans="1:10" x14ac:dyDescent="0.45">
      <c r="A1404" t="s">
        <v>14</v>
      </c>
      <c r="B1404" t="s">
        <v>118</v>
      </c>
      <c r="C1404" t="s">
        <v>121</v>
      </c>
      <c r="D1404" s="1" t="s">
        <v>520</v>
      </c>
      <c r="E1404" t="s">
        <v>44</v>
      </c>
      <c r="F1404" t="s">
        <v>27</v>
      </c>
      <c r="G1404" t="s">
        <v>254</v>
      </c>
      <c r="H1404" t="s">
        <v>345</v>
      </c>
      <c r="I1404" t="str">
        <f>RIGHT(HvDOutputData[[#This Row],[OPLocCode]],1)</f>
        <v>B</v>
      </c>
      <c r="J1404" t="s">
        <v>460</v>
      </c>
    </row>
    <row r="1405" spans="1:10" x14ac:dyDescent="0.45">
      <c r="A1405" t="s">
        <v>14</v>
      </c>
      <c r="B1405" t="s">
        <v>118</v>
      </c>
      <c r="C1405" t="s">
        <v>121</v>
      </c>
      <c r="D1405" s="1" t="s">
        <v>520</v>
      </c>
      <c r="E1405" t="s">
        <v>44</v>
      </c>
      <c r="F1405" t="s">
        <v>27</v>
      </c>
      <c r="G1405" t="s">
        <v>254</v>
      </c>
      <c r="H1405" t="s">
        <v>346</v>
      </c>
      <c r="I1405" t="str">
        <f>RIGHT(HvDOutputData[[#This Row],[OPLocCode]],1)</f>
        <v>C</v>
      </c>
      <c r="J1405" t="s">
        <v>466</v>
      </c>
    </row>
    <row r="1406" spans="1:10" x14ac:dyDescent="0.45">
      <c r="A1406" t="s">
        <v>14</v>
      </c>
      <c r="B1406" t="s">
        <v>118</v>
      </c>
      <c r="C1406" t="s">
        <v>121</v>
      </c>
      <c r="D1406" s="1" t="s">
        <v>520</v>
      </c>
      <c r="E1406" t="s">
        <v>44</v>
      </c>
      <c r="F1406" t="s">
        <v>27</v>
      </c>
      <c r="G1406" t="s">
        <v>254</v>
      </c>
      <c r="H1406" t="s">
        <v>359</v>
      </c>
      <c r="I1406" t="str">
        <f>RIGHT(HvDOutputData[[#This Row],[OPLocCode]],1)</f>
        <v>A</v>
      </c>
      <c r="J1406" t="s">
        <v>401</v>
      </c>
    </row>
    <row r="1407" spans="1:10" x14ac:dyDescent="0.45">
      <c r="A1407" t="s">
        <v>14</v>
      </c>
      <c r="B1407" t="s">
        <v>118</v>
      </c>
      <c r="C1407" t="s">
        <v>121</v>
      </c>
      <c r="D1407" s="1" t="s">
        <v>520</v>
      </c>
      <c r="E1407" t="s">
        <v>44</v>
      </c>
      <c r="F1407" t="s">
        <v>27</v>
      </c>
      <c r="G1407" t="s">
        <v>254</v>
      </c>
      <c r="H1407" t="s">
        <v>360</v>
      </c>
      <c r="I1407" t="str">
        <f>RIGHT(HvDOutputData[[#This Row],[OPLocCode]],1)</f>
        <v>B</v>
      </c>
      <c r="J1407" t="s">
        <v>407</v>
      </c>
    </row>
    <row r="1408" spans="1:10" x14ac:dyDescent="0.45">
      <c r="A1408" t="s">
        <v>14</v>
      </c>
      <c r="B1408" t="s">
        <v>118</v>
      </c>
      <c r="C1408" t="s">
        <v>121</v>
      </c>
      <c r="D1408" s="1" t="s">
        <v>520</v>
      </c>
      <c r="E1408" t="s">
        <v>44</v>
      </c>
      <c r="F1408" t="s">
        <v>27</v>
      </c>
      <c r="G1408" t="s">
        <v>254</v>
      </c>
      <c r="H1408" t="s">
        <v>361</v>
      </c>
      <c r="I1408" t="str">
        <f>RIGHT(HvDOutputData[[#This Row],[OPLocCode]],1)</f>
        <v>C</v>
      </c>
      <c r="J1408" t="s">
        <v>413</v>
      </c>
    </row>
    <row r="1409" spans="1:10" x14ac:dyDescent="0.45">
      <c r="A1409" t="s">
        <v>14</v>
      </c>
      <c r="B1409" t="s">
        <v>118</v>
      </c>
      <c r="C1409" t="s">
        <v>121</v>
      </c>
      <c r="D1409" s="1" t="s">
        <v>520</v>
      </c>
      <c r="E1409" t="s">
        <v>44</v>
      </c>
      <c r="F1409" t="s">
        <v>27</v>
      </c>
      <c r="G1409" t="s">
        <v>254</v>
      </c>
      <c r="H1409" t="s">
        <v>350</v>
      </c>
      <c r="I1409" t="str">
        <f>RIGHT(HvDOutputData[[#This Row],[OPLocCode]],1)</f>
        <v>A</v>
      </c>
      <c r="J1409" t="s">
        <v>419</v>
      </c>
    </row>
    <row r="1410" spans="1:10" x14ac:dyDescent="0.45">
      <c r="A1410" t="s">
        <v>14</v>
      </c>
      <c r="B1410" t="s">
        <v>118</v>
      </c>
      <c r="C1410" t="s">
        <v>121</v>
      </c>
      <c r="D1410" s="1" t="s">
        <v>520</v>
      </c>
      <c r="E1410" t="s">
        <v>44</v>
      </c>
      <c r="F1410" t="s">
        <v>27</v>
      </c>
      <c r="G1410" t="s">
        <v>254</v>
      </c>
      <c r="H1410" t="s">
        <v>351</v>
      </c>
      <c r="I1410" t="str">
        <f>RIGHT(HvDOutputData[[#This Row],[OPLocCode]],1)</f>
        <v>B</v>
      </c>
      <c r="J1410" t="s">
        <v>425</v>
      </c>
    </row>
    <row r="1411" spans="1:10" x14ac:dyDescent="0.45">
      <c r="A1411" t="s">
        <v>14</v>
      </c>
      <c r="B1411" t="s">
        <v>118</v>
      </c>
      <c r="C1411" t="s">
        <v>121</v>
      </c>
      <c r="D1411" s="1" t="s">
        <v>520</v>
      </c>
      <c r="E1411" t="s">
        <v>44</v>
      </c>
      <c r="F1411" t="s">
        <v>27</v>
      </c>
      <c r="G1411" t="s">
        <v>254</v>
      </c>
      <c r="H1411" t="s">
        <v>352</v>
      </c>
      <c r="I1411" t="str">
        <f>RIGHT(HvDOutputData[[#This Row],[OPLocCode]],1)</f>
        <v>C</v>
      </c>
      <c r="J1411" t="s">
        <v>431</v>
      </c>
    </row>
    <row r="1412" spans="1:10" x14ac:dyDescent="0.45">
      <c r="A1412" t="s">
        <v>14</v>
      </c>
      <c r="B1412" t="s">
        <v>118</v>
      </c>
      <c r="C1412" t="s">
        <v>121</v>
      </c>
      <c r="D1412" s="1" t="s">
        <v>520</v>
      </c>
      <c r="E1412" t="s">
        <v>44</v>
      </c>
      <c r="F1412" t="s">
        <v>27</v>
      </c>
      <c r="G1412" t="s">
        <v>254</v>
      </c>
      <c r="H1412" t="s">
        <v>353</v>
      </c>
      <c r="I1412" t="str">
        <f>RIGHT(HvDOutputData[[#This Row],[OPLocCode]],1)</f>
        <v>A</v>
      </c>
      <c r="J1412" t="s">
        <v>437</v>
      </c>
    </row>
    <row r="1413" spans="1:10" x14ac:dyDescent="0.45">
      <c r="A1413" t="s">
        <v>14</v>
      </c>
      <c r="B1413" t="s">
        <v>118</v>
      </c>
      <c r="C1413" t="s">
        <v>121</v>
      </c>
      <c r="D1413" s="1" t="s">
        <v>520</v>
      </c>
      <c r="E1413" t="s">
        <v>44</v>
      </c>
      <c r="F1413" t="s">
        <v>27</v>
      </c>
      <c r="G1413" t="s">
        <v>254</v>
      </c>
      <c r="H1413" t="s">
        <v>354</v>
      </c>
      <c r="I1413" t="str">
        <f>RIGHT(HvDOutputData[[#This Row],[OPLocCode]],1)</f>
        <v>B</v>
      </c>
      <c r="J1413" t="s">
        <v>443</v>
      </c>
    </row>
    <row r="1414" spans="1:10" x14ac:dyDescent="0.45">
      <c r="A1414" t="s">
        <v>14</v>
      </c>
      <c r="B1414" t="s">
        <v>118</v>
      </c>
      <c r="C1414" t="s">
        <v>121</v>
      </c>
      <c r="D1414" s="1" t="s">
        <v>520</v>
      </c>
      <c r="E1414" t="s">
        <v>44</v>
      </c>
      <c r="F1414" t="s">
        <v>27</v>
      </c>
      <c r="G1414" t="s">
        <v>254</v>
      </c>
      <c r="H1414" t="s">
        <v>355</v>
      </c>
      <c r="I1414" t="str">
        <f>RIGHT(HvDOutputData[[#This Row],[OPLocCode]],1)</f>
        <v>C</v>
      </c>
      <c r="J1414" t="s">
        <v>449</v>
      </c>
    </row>
    <row r="1415" spans="1:10" x14ac:dyDescent="0.45">
      <c r="A1415" t="s">
        <v>14</v>
      </c>
      <c r="B1415" t="s">
        <v>118</v>
      </c>
      <c r="C1415" t="s">
        <v>121</v>
      </c>
      <c r="D1415" s="1" t="s">
        <v>520</v>
      </c>
      <c r="E1415" t="s">
        <v>44</v>
      </c>
      <c r="F1415" t="s">
        <v>27</v>
      </c>
      <c r="G1415" t="s">
        <v>254</v>
      </c>
      <c r="H1415" t="s">
        <v>356</v>
      </c>
      <c r="I1415" t="str">
        <f>RIGHT(HvDOutputData[[#This Row],[OPLocCode]],1)</f>
        <v>A</v>
      </c>
      <c r="J1415" t="s">
        <v>455</v>
      </c>
    </row>
    <row r="1416" spans="1:10" x14ac:dyDescent="0.45">
      <c r="A1416" t="s">
        <v>14</v>
      </c>
      <c r="B1416" t="s">
        <v>118</v>
      </c>
      <c r="C1416" t="s">
        <v>121</v>
      </c>
      <c r="D1416" s="1" t="s">
        <v>520</v>
      </c>
      <c r="E1416" t="s">
        <v>44</v>
      </c>
      <c r="F1416" t="s">
        <v>27</v>
      </c>
      <c r="G1416" t="s">
        <v>254</v>
      </c>
      <c r="H1416" t="s">
        <v>357</v>
      </c>
      <c r="I1416" t="str">
        <f>RIGHT(HvDOutputData[[#This Row],[OPLocCode]],1)</f>
        <v>B</v>
      </c>
      <c r="J1416" t="s">
        <v>461</v>
      </c>
    </row>
    <row r="1417" spans="1:10" x14ac:dyDescent="0.45">
      <c r="A1417" t="s">
        <v>14</v>
      </c>
      <c r="B1417" t="s">
        <v>118</v>
      </c>
      <c r="C1417" t="s">
        <v>121</v>
      </c>
      <c r="D1417" s="1" t="s">
        <v>520</v>
      </c>
      <c r="E1417" t="s">
        <v>44</v>
      </c>
      <c r="F1417" t="s">
        <v>27</v>
      </c>
      <c r="G1417" t="s">
        <v>254</v>
      </c>
      <c r="H1417" t="s">
        <v>358</v>
      </c>
      <c r="I1417" t="str">
        <f>RIGHT(HvDOutputData[[#This Row],[OPLocCode]],1)</f>
        <v>C</v>
      </c>
      <c r="J1417" t="s">
        <v>467</v>
      </c>
    </row>
    <row r="1418" spans="1:10" x14ac:dyDescent="0.45">
      <c r="A1418" t="s">
        <v>14</v>
      </c>
      <c r="B1418" t="s">
        <v>116</v>
      </c>
      <c r="C1418" t="s">
        <v>119</v>
      </c>
      <c r="D1418" s="1" t="s">
        <v>216</v>
      </c>
      <c r="E1418" t="s">
        <v>46</v>
      </c>
      <c r="F1418" t="s">
        <v>27</v>
      </c>
      <c r="G1418" t="s">
        <v>254</v>
      </c>
      <c r="H1418" t="s">
        <v>262</v>
      </c>
      <c r="I1418" t="str">
        <f>RIGHT(HvDOutputData[[#This Row],[OPLocCode]],1)</f>
        <v>1</v>
      </c>
      <c r="J1418" t="s">
        <v>362</v>
      </c>
    </row>
    <row r="1419" spans="1:10" x14ac:dyDescent="0.45">
      <c r="A1419" t="s">
        <v>14</v>
      </c>
      <c r="B1419" t="s">
        <v>116</v>
      </c>
      <c r="C1419" t="s">
        <v>119</v>
      </c>
      <c r="D1419" s="1" t="s">
        <v>216</v>
      </c>
      <c r="E1419" t="s">
        <v>46</v>
      </c>
      <c r="F1419" t="s">
        <v>27</v>
      </c>
      <c r="G1419" t="s">
        <v>254</v>
      </c>
      <c r="H1419" t="s">
        <v>263</v>
      </c>
      <c r="I1419" t="str">
        <f>RIGHT(HvDOutputData[[#This Row],[OPLocCode]],1)</f>
        <v>2</v>
      </c>
      <c r="J1419" t="s">
        <v>363</v>
      </c>
    </row>
    <row r="1420" spans="1:10" x14ac:dyDescent="0.45">
      <c r="A1420" t="s">
        <v>14</v>
      </c>
      <c r="B1420" t="s">
        <v>116</v>
      </c>
      <c r="C1420" t="s">
        <v>119</v>
      </c>
      <c r="D1420" s="1" t="s">
        <v>216</v>
      </c>
      <c r="E1420" t="s">
        <v>46</v>
      </c>
      <c r="F1420" t="s">
        <v>27</v>
      </c>
      <c r="G1420" t="s">
        <v>254</v>
      </c>
      <c r="H1420" t="s">
        <v>264</v>
      </c>
      <c r="I1420" t="str">
        <f>RIGHT(HvDOutputData[[#This Row],[OPLocCode]],1)</f>
        <v>3</v>
      </c>
      <c r="J1420" t="s">
        <v>364</v>
      </c>
    </row>
    <row r="1421" spans="1:10" x14ac:dyDescent="0.45">
      <c r="A1421" t="s">
        <v>14</v>
      </c>
      <c r="B1421" t="s">
        <v>116</v>
      </c>
      <c r="C1421" t="s">
        <v>119</v>
      </c>
      <c r="D1421" s="1" t="s">
        <v>216</v>
      </c>
      <c r="E1421" t="s">
        <v>46</v>
      </c>
      <c r="F1421" t="s">
        <v>27</v>
      </c>
      <c r="G1421" t="s">
        <v>254</v>
      </c>
      <c r="H1421" t="s">
        <v>265</v>
      </c>
      <c r="I1421" t="str">
        <f>RIGHT(HvDOutputData[[#This Row],[OPLocCode]],1)</f>
        <v>4</v>
      </c>
      <c r="J1421" t="s">
        <v>362</v>
      </c>
    </row>
    <row r="1422" spans="1:10" x14ac:dyDescent="0.45">
      <c r="A1422" t="s">
        <v>14</v>
      </c>
      <c r="B1422" t="s">
        <v>116</v>
      </c>
      <c r="C1422" t="s">
        <v>119</v>
      </c>
      <c r="D1422" s="1" t="s">
        <v>216</v>
      </c>
      <c r="E1422" t="s">
        <v>46</v>
      </c>
      <c r="F1422" t="s">
        <v>27</v>
      </c>
      <c r="G1422" t="s">
        <v>254</v>
      </c>
      <c r="H1422" t="s">
        <v>266</v>
      </c>
      <c r="I1422" t="str">
        <f>RIGHT(HvDOutputData[[#This Row],[OPLocCode]],1)</f>
        <v>5</v>
      </c>
      <c r="J1422" t="s">
        <v>365</v>
      </c>
    </row>
    <row r="1423" spans="1:10" x14ac:dyDescent="0.45">
      <c r="A1423" t="s">
        <v>14</v>
      </c>
      <c r="B1423" t="s">
        <v>116</v>
      </c>
      <c r="C1423" t="s">
        <v>119</v>
      </c>
      <c r="D1423" s="1" t="s">
        <v>216</v>
      </c>
      <c r="E1423" t="s">
        <v>46</v>
      </c>
      <c r="F1423" t="s">
        <v>27</v>
      </c>
      <c r="G1423" t="s">
        <v>254</v>
      </c>
      <c r="H1423" t="s">
        <v>267</v>
      </c>
      <c r="I1423" t="str">
        <f>RIGHT(HvDOutputData[[#This Row],[OPLocCode]],1)</f>
        <v>6</v>
      </c>
      <c r="J1423" t="s">
        <v>366</v>
      </c>
    </row>
    <row r="1424" spans="1:10" x14ac:dyDescent="0.45">
      <c r="A1424" t="s">
        <v>14</v>
      </c>
      <c r="B1424" t="s">
        <v>116</v>
      </c>
      <c r="C1424" t="s">
        <v>119</v>
      </c>
      <c r="D1424" s="1" t="s">
        <v>216</v>
      </c>
      <c r="E1424" t="s">
        <v>46</v>
      </c>
      <c r="F1424" t="s">
        <v>27</v>
      </c>
      <c r="G1424" t="s">
        <v>254</v>
      </c>
      <c r="H1424" t="s">
        <v>256</v>
      </c>
      <c r="I1424" t="str">
        <f>RIGHT(HvDOutputData[[#This Row],[OPLocCode]],1)</f>
        <v>1</v>
      </c>
      <c r="J1424" t="s">
        <v>367</v>
      </c>
    </row>
    <row r="1425" spans="1:10" x14ac:dyDescent="0.45">
      <c r="A1425" t="s">
        <v>14</v>
      </c>
      <c r="B1425" t="s">
        <v>116</v>
      </c>
      <c r="C1425" t="s">
        <v>119</v>
      </c>
      <c r="D1425" s="1" t="s">
        <v>216</v>
      </c>
      <c r="E1425" t="s">
        <v>46</v>
      </c>
      <c r="F1425" t="s">
        <v>27</v>
      </c>
      <c r="G1425" t="s">
        <v>254</v>
      </c>
      <c r="H1425" t="s">
        <v>257</v>
      </c>
      <c r="I1425" t="str">
        <f>RIGHT(HvDOutputData[[#This Row],[OPLocCode]],1)</f>
        <v>2</v>
      </c>
      <c r="J1425" t="s">
        <v>368</v>
      </c>
    </row>
    <row r="1426" spans="1:10" x14ac:dyDescent="0.45">
      <c r="A1426" t="s">
        <v>14</v>
      </c>
      <c r="B1426" t="s">
        <v>116</v>
      </c>
      <c r="C1426" t="s">
        <v>119</v>
      </c>
      <c r="D1426" s="1" t="s">
        <v>216</v>
      </c>
      <c r="E1426" t="s">
        <v>46</v>
      </c>
      <c r="F1426" t="s">
        <v>27</v>
      </c>
      <c r="G1426" t="s">
        <v>254</v>
      </c>
      <c r="H1426" t="s">
        <v>258</v>
      </c>
      <c r="I1426" t="str">
        <f>RIGHT(HvDOutputData[[#This Row],[OPLocCode]],1)</f>
        <v>3</v>
      </c>
      <c r="J1426" t="s">
        <v>369</v>
      </c>
    </row>
    <row r="1427" spans="1:10" x14ac:dyDescent="0.45">
      <c r="A1427" t="s">
        <v>14</v>
      </c>
      <c r="B1427" t="s">
        <v>116</v>
      </c>
      <c r="C1427" t="s">
        <v>119</v>
      </c>
      <c r="D1427" s="1" t="s">
        <v>216</v>
      </c>
      <c r="E1427" t="s">
        <v>46</v>
      </c>
      <c r="F1427" t="s">
        <v>27</v>
      </c>
      <c r="G1427" t="s">
        <v>254</v>
      </c>
      <c r="H1427" t="s">
        <v>259</v>
      </c>
      <c r="I1427" t="str">
        <f>RIGHT(HvDOutputData[[#This Row],[OPLocCode]],1)</f>
        <v>4</v>
      </c>
      <c r="J1427" t="s">
        <v>367</v>
      </c>
    </row>
    <row r="1428" spans="1:10" x14ac:dyDescent="0.45">
      <c r="A1428" t="s">
        <v>14</v>
      </c>
      <c r="B1428" t="s">
        <v>116</v>
      </c>
      <c r="C1428" t="s">
        <v>119</v>
      </c>
      <c r="D1428" s="1" t="s">
        <v>216</v>
      </c>
      <c r="E1428" t="s">
        <v>46</v>
      </c>
      <c r="F1428" t="s">
        <v>27</v>
      </c>
      <c r="G1428" t="s">
        <v>254</v>
      </c>
      <c r="H1428" t="s">
        <v>260</v>
      </c>
      <c r="I1428" t="str">
        <f>RIGHT(HvDOutputData[[#This Row],[OPLocCode]],1)</f>
        <v>5</v>
      </c>
      <c r="J1428" t="s">
        <v>370</v>
      </c>
    </row>
    <row r="1429" spans="1:10" x14ac:dyDescent="0.45">
      <c r="A1429" t="s">
        <v>14</v>
      </c>
      <c r="B1429" t="s">
        <v>116</v>
      </c>
      <c r="C1429" t="s">
        <v>119</v>
      </c>
      <c r="D1429" s="1" t="s">
        <v>216</v>
      </c>
      <c r="E1429" t="s">
        <v>46</v>
      </c>
      <c r="F1429" t="s">
        <v>27</v>
      </c>
      <c r="G1429" t="s">
        <v>254</v>
      </c>
      <c r="H1429" t="s">
        <v>261</v>
      </c>
      <c r="I1429" t="str">
        <f>RIGHT(HvDOutputData[[#This Row],[OPLocCode]],1)</f>
        <v>6</v>
      </c>
      <c r="J1429" t="s">
        <v>371</v>
      </c>
    </row>
    <row r="1430" spans="1:10" x14ac:dyDescent="0.45">
      <c r="A1430" t="s">
        <v>14</v>
      </c>
      <c r="B1430" t="s">
        <v>116</v>
      </c>
      <c r="C1430" t="s">
        <v>119</v>
      </c>
      <c r="D1430" s="1" t="s">
        <v>216</v>
      </c>
      <c r="E1430" t="s">
        <v>46</v>
      </c>
      <c r="F1430" t="s">
        <v>27</v>
      </c>
      <c r="G1430" t="s">
        <v>254</v>
      </c>
      <c r="H1430" t="s">
        <v>268</v>
      </c>
      <c r="I1430" t="str">
        <f>RIGHT(HvDOutputData[[#This Row],[OPLocCode]],1)</f>
        <v>1</v>
      </c>
      <c r="J1430" t="s">
        <v>372</v>
      </c>
    </row>
    <row r="1431" spans="1:10" x14ac:dyDescent="0.45">
      <c r="A1431" t="s">
        <v>14</v>
      </c>
      <c r="B1431" t="s">
        <v>116</v>
      </c>
      <c r="C1431" t="s">
        <v>119</v>
      </c>
      <c r="D1431" s="1" t="s">
        <v>216</v>
      </c>
      <c r="E1431" t="s">
        <v>46</v>
      </c>
      <c r="F1431" t="s">
        <v>27</v>
      </c>
      <c r="G1431" t="s">
        <v>254</v>
      </c>
      <c r="H1431" t="s">
        <v>269</v>
      </c>
      <c r="I1431" t="str">
        <f>RIGHT(HvDOutputData[[#This Row],[OPLocCode]],1)</f>
        <v>2</v>
      </c>
      <c r="J1431" t="s">
        <v>373</v>
      </c>
    </row>
    <row r="1432" spans="1:10" x14ac:dyDescent="0.45">
      <c r="A1432" t="s">
        <v>14</v>
      </c>
      <c r="B1432" t="s">
        <v>116</v>
      </c>
      <c r="C1432" t="s">
        <v>119</v>
      </c>
      <c r="D1432" s="1" t="s">
        <v>216</v>
      </c>
      <c r="E1432" t="s">
        <v>46</v>
      </c>
      <c r="F1432" t="s">
        <v>27</v>
      </c>
      <c r="G1432" t="s">
        <v>254</v>
      </c>
      <c r="H1432" t="s">
        <v>270</v>
      </c>
      <c r="I1432" t="str">
        <f>RIGHT(HvDOutputData[[#This Row],[OPLocCode]],1)</f>
        <v>3</v>
      </c>
      <c r="J1432" t="s">
        <v>374</v>
      </c>
    </row>
    <row r="1433" spans="1:10" x14ac:dyDescent="0.45">
      <c r="A1433" t="s">
        <v>14</v>
      </c>
      <c r="B1433" t="s">
        <v>116</v>
      </c>
      <c r="C1433" t="s">
        <v>119</v>
      </c>
      <c r="D1433" s="1" t="s">
        <v>216</v>
      </c>
      <c r="E1433" t="s">
        <v>46</v>
      </c>
      <c r="F1433" t="s">
        <v>27</v>
      </c>
      <c r="G1433" t="s">
        <v>254</v>
      </c>
      <c r="H1433" t="s">
        <v>271</v>
      </c>
      <c r="I1433" t="str">
        <f>RIGHT(HvDOutputData[[#This Row],[OPLocCode]],1)</f>
        <v>4</v>
      </c>
      <c r="J1433" t="s">
        <v>375</v>
      </c>
    </row>
    <row r="1434" spans="1:10" x14ac:dyDescent="0.45">
      <c r="A1434" t="s">
        <v>14</v>
      </c>
      <c r="B1434" t="s">
        <v>116</v>
      </c>
      <c r="C1434" t="s">
        <v>119</v>
      </c>
      <c r="D1434" s="1" t="s">
        <v>216</v>
      </c>
      <c r="E1434" t="s">
        <v>46</v>
      </c>
      <c r="F1434" t="s">
        <v>27</v>
      </c>
      <c r="G1434" t="s">
        <v>254</v>
      </c>
      <c r="H1434" t="s">
        <v>272</v>
      </c>
      <c r="I1434" t="str">
        <f>RIGHT(HvDOutputData[[#This Row],[OPLocCode]],1)</f>
        <v>5</v>
      </c>
      <c r="J1434" t="s">
        <v>376</v>
      </c>
    </row>
    <row r="1435" spans="1:10" x14ac:dyDescent="0.45">
      <c r="A1435" t="s">
        <v>14</v>
      </c>
      <c r="B1435" t="s">
        <v>116</v>
      </c>
      <c r="C1435" t="s">
        <v>119</v>
      </c>
      <c r="D1435" s="1" t="s">
        <v>216</v>
      </c>
      <c r="E1435" t="s">
        <v>46</v>
      </c>
      <c r="F1435" t="s">
        <v>27</v>
      </c>
      <c r="G1435" t="s">
        <v>254</v>
      </c>
      <c r="H1435" t="s">
        <v>273</v>
      </c>
      <c r="I1435" t="str">
        <f>RIGHT(HvDOutputData[[#This Row],[OPLocCode]],1)</f>
        <v>6</v>
      </c>
      <c r="J1435" t="s">
        <v>377</v>
      </c>
    </row>
    <row r="1436" spans="1:10" x14ac:dyDescent="0.45">
      <c r="A1436" t="s">
        <v>14</v>
      </c>
      <c r="B1436" t="s">
        <v>116</v>
      </c>
      <c r="C1436" t="s">
        <v>119</v>
      </c>
      <c r="D1436" s="1" t="s">
        <v>216</v>
      </c>
      <c r="E1436" t="s">
        <v>46</v>
      </c>
      <c r="F1436" t="s">
        <v>27</v>
      </c>
      <c r="G1436" t="s">
        <v>254</v>
      </c>
      <c r="H1436" t="s">
        <v>274</v>
      </c>
      <c r="I1436" t="str">
        <f>RIGHT(HvDOutputData[[#This Row],[OPLocCode]],1)</f>
        <v>1</v>
      </c>
      <c r="J1436" t="s">
        <v>378</v>
      </c>
    </row>
    <row r="1437" spans="1:10" x14ac:dyDescent="0.45">
      <c r="A1437" t="s">
        <v>14</v>
      </c>
      <c r="B1437" t="s">
        <v>116</v>
      </c>
      <c r="C1437" t="s">
        <v>119</v>
      </c>
      <c r="D1437" s="1" t="s">
        <v>216</v>
      </c>
      <c r="E1437" t="s">
        <v>46</v>
      </c>
      <c r="F1437" t="s">
        <v>27</v>
      </c>
      <c r="G1437" t="s">
        <v>254</v>
      </c>
      <c r="H1437" t="s">
        <v>275</v>
      </c>
      <c r="I1437" t="str">
        <f>RIGHT(HvDOutputData[[#This Row],[OPLocCode]],1)</f>
        <v>2</v>
      </c>
      <c r="J1437" t="s">
        <v>379</v>
      </c>
    </row>
    <row r="1438" spans="1:10" x14ac:dyDescent="0.45">
      <c r="A1438" t="s">
        <v>14</v>
      </c>
      <c r="B1438" t="s">
        <v>116</v>
      </c>
      <c r="C1438" t="s">
        <v>119</v>
      </c>
      <c r="D1438" s="1" t="s">
        <v>216</v>
      </c>
      <c r="E1438" t="s">
        <v>46</v>
      </c>
      <c r="F1438" t="s">
        <v>27</v>
      </c>
      <c r="G1438" t="s">
        <v>254</v>
      </c>
      <c r="H1438" t="s">
        <v>276</v>
      </c>
      <c r="I1438" t="str">
        <f>RIGHT(HvDOutputData[[#This Row],[OPLocCode]],1)</f>
        <v>3</v>
      </c>
      <c r="J1438" t="s">
        <v>380</v>
      </c>
    </row>
    <row r="1439" spans="1:10" x14ac:dyDescent="0.45">
      <c r="A1439" t="s">
        <v>14</v>
      </c>
      <c r="B1439" t="s">
        <v>116</v>
      </c>
      <c r="C1439" t="s">
        <v>119</v>
      </c>
      <c r="D1439" s="1" t="s">
        <v>216</v>
      </c>
      <c r="E1439" t="s">
        <v>46</v>
      </c>
      <c r="F1439" t="s">
        <v>27</v>
      </c>
      <c r="G1439" t="s">
        <v>254</v>
      </c>
      <c r="H1439" t="s">
        <v>277</v>
      </c>
      <c r="I1439" t="str">
        <f>RIGHT(HvDOutputData[[#This Row],[OPLocCode]],1)</f>
        <v>4</v>
      </c>
      <c r="J1439" t="s">
        <v>381</v>
      </c>
    </row>
    <row r="1440" spans="1:10" x14ac:dyDescent="0.45">
      <c r="A1440" t="s">
        <v>14</v>
      </c>
      <c r="B1440" t="s">
        <v>116</v>
      </c>
      <c r="C1440" t="s">
        <v>119</v>
      </c>
      <c r="D1440" s="1" t="s">
        <v>216</v>
      </c>
      <c r="E1440" t="s">
        <v>46</v>
      </c>
      <c r="F1440" t="s">
        <v>27</v>
      </c>
      <c r="G1440" t="s">
        <v>254</v>
      </c>
      <c r="H1440" t="s">
        <v>278</v>
      </c>
      <c r="I1440" t="str">
        <f>RIGHT(HvDOutputData[[#This Row],[OPLocCode]],1)</f>
        <v>5</v>
      </c>
      <c r="J1440" t="s">
        <v>382</v>
      </c>
    </row>
    <row r="1441" spans="1:10" x14ac:dyDescent="0.45">
      <c r="A1441" t="s">
        <v>14</v>
      </c>
      <c r="B1441" t="s">
        <v>116</v>
      </c>
      <c r="C1441" t="s">
        <v>119</v>
      </c>
      <c r="D1441" s="1" t="s">
        <v>216</v>
      </c>
      <c r="E1441" t="s">
        <v>46</v>
      </c>
      <c r="F1441" t="s">
        <v>27</v>
      </c>
      <c r="G1441" t="s">
        <v>254</v>
      </c>
      <c r="H1441" t="s">
        <v>279</v>
      </c>
      <c r="I1441" t="str">
        <f>RIGHT(HvDOutputData[[#This Row],[OPLocCode]],1)</f>
        <v>6</v>
      </c>
      <c r="J1441" t="s">
        <v>383</v>
      </c>
    </row>
    <row r="1442" spans="1:10" x14ac:dyDescent="0.45">
      <c r="A1442" t="s">
        <v>14</v>
      </c>
      <c r="B1442" t="s">
        <v>116</v>
      </c>
      <c r="C1442" t="s">
        <v>119</v>
      </c>
      <c r="D1442" s="1" t="s">
        <v>216</v>
      </c>
      <c r="E1442" t="s">
        <v>46</v>
      </c>
      <c r="F1442" t="s">
        <v>27</v>
      </c>
      <c r="G1442" t="s">
        <v>254</v>
      </c>
      <c r="H1442" t="s">
        <v>280</v>
      </c>
      <c r="I1442" t="str">
        <f>RIGHT(HvDOutputData[[#This Row],[OPLocCode]],1)</f>
        <v>1</v>
      </c>
      <c r="J1442" t="s">
        <v>384</v>
      </c>
    </row>
    <row r="1443" spans="1:10" x14ac:dyDescent="0.45">
      <c r="A1443" t="s">
        <v>14</v>
      </c>
      <c r="B1443" t="s">
        <v>116</v>
      </c>
      <c r="C1443" t="s">
        <v>119</v>
      </c>
      <c r="D1443" s="1" t="s">
        <v>216</v>
      </c>
      <c r="E1443" t="s">
        <v>46</v>
      </c>
      <c r="F1443" t="s">
        <v>27</v>
      </c>
      <c r="G1443" t="s">
        <v>254</v>
      </c>
      <c r="H1443" t="s">
        <v>281</v>
      </c>
      <c r="I1443" t="str">
        <f>RIGHT(HvDOutputData[[#This Row],[OPLocCode]],1)</f>
        <v>2</v>
      </c>
      <c r="J1443" t="s">
        <v>385</v>
      </c>
    </row>
    <row r="1444" spans="1:10" x14ac:dyDescent="0.45">
      <c r="A1444" t="s">
        <v>14</v>
      </c>
      <c r="B1444" t="s">
        <v>116</v>
      </c>
      <c r="C1444" t="s">
        <v>119</v>
      </c>
      <c r="D1444" s="1" t="s">
        <v>216</v>
      </c>
      <c r="E1444" t="s">
        <v>46</v>
      </c>
      <c r="F1444" t="s">
        <v>27</v>
      </c>
      <c r="G1444" t="s">
        <v>254</v>
      </c>
      <c r="H1444" t="s">
        <v>282</v>
      </c>
      <c r="I1444" t="str">
        <f>RIGHT(HvDOutputData[[#This Row],[OPLocCode]],1)</f>
        <v>3</v>
      </c>
      <c r="J1444" t="s">
        <v>386</v>
      </c>
    </row>
    <row r="1445" spans="1:10" x14ac:dyDescent="0.45">
      <c r="A1445" t="s">
        <v>14</v>
      </c>
      <c r="B1445" t="s">
        <v>116</v>
      </c>
      <c r="C1445" t="s">
        <v>119</v>
      </c>
      <c r="D1445" s="1" t="s">
        <v>216</v>
      </c>
      <c r="E1445" t="s">
        <v>46</v>
      </c>
      <c r="F1445" t="s">
        <v>27</v>
      </c>
      <c r="G1445" t="s">
        <v>254</v>
      </c>
      <c r="H1445" t="s">
        <v>283</v>
      </c>
      <c r="I1445" t="str">
        <f>RIGHT(HvDOutputData[[#This Row],[OPLocCode]],1)</f>
        <v>4</v>
      </c>
      <c r="J1445" t="s">
        <v>387</v>
      </c>
    </row>
    <row r="1446" spans="1:10" x14ac:dyDescent="0.45">
      <c r="A1446" t="s">
        <v>14</v>
      </c>
      <c r="B1446" t="s">
        <v>116</v>
      </c>
      <c r="C1446" t="s">
        <v>119</v>
      </c>
      <c r="D1446" s="1" t="s">
        <v>216</v>
      </c>
      <c r="E1446" t="s">
        <v>46</v>
      </c>
      <c r="F1446" t="s">
        <v>27</v>
      </c>
      <c r="G1446" t="s">
        <v>254</v>
      </c>
      <c r="H1446" t="s">
        <v>284</v>
      </c>
      <c r="I1446" t="str">
        <f>RIGHT(HvDOutputData[[#This Row],[OPLocCode]],1)</f>
        <v>5</v>
      </c>
      <c r="J1446" t="s">
        <v>388</v>
      </c>
    </row>
    <row r="1447" spans="1:10" x14ac:dyDescent="0.45">
      <c r="A1447" t="s">
        <v>14</v>
      </c>
      <c r="B1447" t="s">
        <v>116</v>
      </c>
      <c r="C1447" t="s">
        <v>119</v>
      </c>
      <c r="D1447" s="1" t="s">
        <v>216</v>
      </c>
      <c r="E1447" t="s">
        <v>46</v>
      </c>
      <c r="F1447" t="s">
        <v>27</v>
      </c>
      <c r="G1447" t="s">
        <v>254</v>
      </c>
      <c r="H1447" t="s">
        <v>285</v>
      </c>
      <c r="I1447" t="str">
        <f>RIGHT(HvDOutputData[[#This Row],[OPLocCode]],1)</f>
        <v>6</v>
      </c>
      <c r="J1447" t="s">
        <v>389</v>
      </c>
    </row>
    <row r="1448" spans="1:10" x14ac:dyDescent="0.45">
      <c r="A1448" t="s">
        <v>14</v>
      </c>
      <c r="B1448" t="s">
        <v>116</v>
      </c>
      <c r="C1448" t="s">
        <v>119</v>
      </c>
      <c r="D1448" s="1" t="s">
        <v>216</v>
      </c>
      <c r="E1448" t="s">
        <v>46</v>
      </c>
      <c r="F1448" t="s">
        <v>27</v>
      </c>
      <c r="G1448" t="s">
        <v>254</v>
      </c>
      <c r="H1448" t="s">
        <v>29</v>
      </c>
      <c r="I1448" t="str">
        <f>RIGHT(HvDOutputData[[#This Row],[OPLocCode]],1)</f>
        <v>1</v>
      </c>
      <c r="J1448" t="s">
        <v>390</v>
      </c>
    </row>
    <row r="1449" spans="1:10" x14ac:dyDescent="0.45">
      <c r="A1449" t="s">
        <v>14</v>
      </c>
      <c r="B1449" t="s">
        <v>116</v>
      </c>
      <c r="C1449" t="s">
        <v>119</v>
      </c>
      <c r="D1449" s="1" t="s">
        <v>216</v>
      </c>
      <c r="E1449" t="s">
        <v>46</v>
      </c>
      <c r="F1449" t="s">
        <v>27</v>
      </c>
      <c r="G1449" t="s">
        <v>254</v>
      </c>
      <c r="H1449" t="s">
        <v>137</v>
      </c>
      <c r="I1449" t="str">
        <f>RIGHT(HvDOutputData[[#This Row],[OPLocCode]],1)</f>
        <v>2</v>
      </c>
      <c r="J1449" t="s">
        <v>391</v>
      </c>
    </row>
    <row r="1450" spans="1:10" x14ac:dyDescent="0.45">
      <c r="A1450" t="s">
        <v>14</v>
      </c>
      <c r="B1450" t="s">
        <v>116</v>
      </c>
      <c r="C1450" t="s">
        <v>119</v>
      </c>
      <c r="D1450" s="1" t="s">
        <v>216</v>
      </c>
      <c r="E1450" t="s">
        <v>46</v>
      </c>
      <c r="F1450" t="s">
        <v>27</v>
      </c>
      <c r="G1450" t="s">
        <v>254</v>
      </c>
      <c r="H1450" t="s">
        <v>286</v>
      </c>
      <c r="I1450" t="str">
        <f>RIGHT(HvDOutputData[[#This Row],[OPLocCode]],1)</f>
        <v>3</v>
      </c>
      <c r="J1450" t="s">
        <v>392</v>
      </c>
    </row>
    <row r="1451" spans="1:10" x14ac:dyDescent="0.45">
      <c r="A1451" t="s">
        <v>14</v>
      </c>
      <c r="B1451" t="s">
        <v>116</v>
      </c>
      <c r="C1451" t="s">
        <v>119</v>
      </c>
      <c r="D1451" s="1" t="s">
        <v>216</v>
      </c>
      <c r="E1451" t="s">
        <v>46</v>
      </c>
      <c r="F1451" t="s">
        <v>27</v>
      </c>
      <c r="G1451" t="s">
        <v>254</v>
      </c>
      <c r="H1451" t="s">
        <v>287</v>
      </c>
      <c r="I1451" t="str">
        <f>RIGHT(HvDOutputData[[#This Row],[OPLocCode]],1)</f>
        <v>4</v>
      </c>
      <c r="J1451" t="s">
        <v>393</v>
      </c>
    </row>
    <row r="1452" spans="1:10" x14ac:dyDescent="0.45">
      <c r="A1452" t="s">
        <v>14</v>
      </c>
      <c r="B1452" t="s">
        <v>116</v>
      </c>
      <c r="C1452" t="s">
        <v>119</v>
      </c>
      <c r="D1452" s="1" t="s">
        <v>216</v>
      </c>
      <c r="E1452" t="s">
        <v>46</v>
      </c>
      <c r="F1452" t="s">
        <v>27</v>
      </c>
      <c r="G1452" t="s">
        <v>254</v>
      </c>
      <c r="H1452" t="s">
        <v>288</v>
      </c>
      <c r="I1452" t="str">
        <f>RIGHT(HvDOutputData[[#This Row],[OPLocCode]],1)</f>
        <v>5</v>
      </c>
      <c r="J1452" t="s">
        <v>394</v>
      </c>
    </row>
    <row r="1453" spans="1:10" x14ac:dyDescent="0.45">
      <c r="A1453" t="s">
        <v>14</v>
      </c>
      <c r="B1453" t="s">
        <v>116</v>
      </c>
      <c r="C1453" t="s">
        <v>119</v>
      </c>
      <c r="D1453" s="1" t="s">
        <v>216</v>
      </c>
      <c r="E1453" t="s">
        <v>46</v>
      </c>
      <c r="F1453" t="s">
        <v>27</v>
      </c>
      <c r="G1453" t="s">
        <v>254</v>
      </c>
      <c r="H1453" t="s">
        <v>289</v>
      </c>
      <c r="I1453" t="str">
        <f>RIGHT(HvDOutputData[[#This Row],[OPLocCode]],1)</f>
        <v>6</v>
      </c>
      <c r="J1453" t="s">
        <v>395</v>
      </c>
    </row>
    <row r="1454" spans="1:10" x14ac:dyDescent="0.45">
      <c r="A1454" t="s">
        <v>14</v>
      </c>
      <c r="B1454" t="s">
        <v>117</v>
      </c>
      <c r="C1454" t="s">
        <v>120</v>
      </c>
      <c r="D1454" s="1" t="s">
        <v>216</v>
      </c>
      <c r="E1454" t="s">
        <v>46</v>
      </c>
      <c r="F1454" t="s">
        <v>27</v>
      </c>
      <c r="G1454" t="s">
        <v>254</v>
      </c>
      <c r="H1454" t="s">
        <v>262</v>
      </c>
      <c r="I1454" t="str">
        <f>RIGHT(HvDOutputData[[#This Row],[OPLocCode]],1)</f>
        <v>1</v>
      </c>
      <c r="J1454" t="s">
        <v>362</v>
      </c>
    </row>
    <row r="1455" spans="1:10" x14ac:dyDescent="0.45">
      <c r="A1455" t="s">
        <v>14</v>
      </c>
      <c r="B1455" t="s">
        <v>117</v>
      </c>
      <c r="C1455" t="s">
        <v>120</v>
      </c>
      <c r="D1455" s="1" t="s">
        <v>216</v>
      </c>
      <c r="E1455" t="s">
        <v>46</v>
      </c>
      <c r="F1455" t="s">
        <v>27</v>
      </c>
      <c r="G1455" t="s">
        <v>254</v>
      </c>
      <c r="H1455" t="s">
        <v>263</v>
      </c>
      <c r="I1455" t="str">
        <f>RIGHT(HvDOutputData[[#This Row],[OPLocCode]],1)</f>
        <v>2</v>
      </c>
      <c r="J1455" t="s">
        <v>363</v>
      </c>
    </row>
    <row r="1456" spans="1:10" x14ac:dyDescent="0.45">
      <c r="A1456" t="s">
        <v>14</v>
      </c>
      <c r="B1456" t="s">
        <v>117</v>
      </c>
      <c r="C1456" t="s">
        <v>120</v>
      </c>
      <c r="D1456" s="1" t="s">
        <v>216</v>
      </c>
      <c r="E1456" t="s">
        <v>46</v>
      </c>
      <c r="F1456" t="s">
        <v>27</v>
      </c>
      <c r="G1456" t="s">
        <v>254</v>
      </c>
      <c r="H1456" t="s">
        <v>264</v>
      </c>
      <c r="I1456" t="str">
        <f>RIGHT(HvDOutputData[[#This Row],[OPLocCode]],1)</f>
        <v>3</v>
      </c>
      <c r="J1456" t="s">
        <v>364</v>
      </c>
    </row>
    <row r="1457" spans="1:10" x14ac:dyDescent="0.45">
      <c r="A1457" t="s">
        <v>14</v>
      </c>
      <c r="B1457" t="s">
        <v>117</v>
      </c>
      <c r="C1457" t="s">
        <v>120</v>
      </c>
      <c r="D1457" s="1" t="s">
        <v>216</v>
      </c>
      <c r="E1457" t="s">
        <v>46</v>
      </c>
      <c r="F1457" t="s">
        <v>27</v>
      </c>
      <c r="G1457" t="s">
        <v>254</v>
      </c>
      <c r="H1457" t="s">
        <v>265</v>
      </c>
      <c r="I1457" t="str">
        <f>RIGHT(HvDOutputData[[#This Row],[OPLocCode]],1)</f>
        <v>4</v>
      </c>
      <c r="J1457" t="s">
        <v>468</v>
      </c>
    </row>
    <row r="1458" spans="1:10" x14ac:dyDescent="0.45">
      <c r="A1458" t="s">
        <v>14</v>
      </c>
      <c r="B1458" t="s">
        <v>117</v>
      </c>
      <c r="C1458" t="s">
        <v>120</v>
      </c>
      <c r="D1458" s="1" t="s">
        <v>216</v>
      </c>
      <c r="E1458" t="s">
        <v>46</v>
      </c>
      <c r="F1458" t="s">
        <v>27</v>
      </c>
      <c r="G1458" t="s">
        <v>254</v>
      </c>
      <c r="H1458" t="s">
        <v>266</v>
      </c>
      <c r="I1458" t="str">
        <f>RIGHT(HvDOutputData[[#This Row],[OPLocCode]],1)</f>
        <v>5</v>
      </c>
      <c r="J1458" t="s">
        <v>365</v>
      </c>
    </row>
    <row r="1459" spans="1:10" x14ac:dyDescent="0.45">
      <c r="A1459" t="s">
        <v>14</v>
      </c>
      <c r="B1459" t="s">
        <v>117</v>
      </c>
      <c r="C1459" t="s">
        <v>120</v>
      </c>
      <c r="D1459" s="1" t="s">
        <v>216</v>
      </c>
      <c r="E1459" t="s">
        <v>46</v>
      </c>
      <c r="F1459" t="s">
        <v>27</v>
      </c>
      <c r="G1459" t="s">
        <v>254</v>
      </c>
      <c r="H1459" t="s">
        <v>267</v>
      </c>
      <c r="I1459" t="str">
        <f>RIGHT(HvDOutputData[[#This Row],[OPLocCode]],1)</f>
        <v>6</v>
      </c>
      <c r="J1459" t="s">
        <v>366</v>
      </c>
    </row>
    <row r="1460" spans="1:10" x14ac:dyDescent="0.45">
      <c r="A1460" t="s">
        <v>14</v>
      </c>
      <c r="B1460" t="s">
        <v>117</v>
      </c>
      <c r="C1460" t="s">
        <v>120</v>
      </c>
      <c r="D1460" s="1" t="s">
        <v>216</v>
      </c>
      <c r="E1460" t="s">
        <v>46</v>
      </c>
      <c r="F1460" t="s">
        <v>27</v>
      </c>
      <c r="G1460" t="s">
        <v>254</v>
      </c>
      <c r="H1460" t="s">
        <v>256</v>
      </c>
      <c r="I1460" t="str">
        <f>RIGHT(HvDOutputData[[#This Row],[OPLocCode]],1)</f>
        <v>1</v>
      </c>
      <c r="J1460" t="s">
        <v>367</v>
      </c>
    </row>
    <row r="1461" spans="1:10" x14ac:dyDescent="0.45">
      <c r="A1461" t="s">
        <v>14</v>
      </c>
      <c r="B1461" t="s">
        <v>117</v>
      </c>
      <c r="C1461" t="s">
        <v>120</v>
      </c>
      <c r="D1461" s="1" t="s">
        <v>216</v>
      </c>
      <c r="E1461" t="s">
        <v>46</v>
      </c>
      <c r="F1461" t="s">
        <v>27</v>
      </c>
      <c r="G1461" t="s">
        <v>254</v>
      </c>
      <c r="H1461" t="s">
        <v>257</v>
      </c>
      <c r="I1461" t="str">
        <f>RIGHT(HvDOutputData[[#This Row],[OPLocCode]],1)</f>
        <v>2</v>
      </c>
      <c r="J1461" t="s">
        <v>368</v>
      </c>
    </row>
    <row r="1462" spans="1:10" x14ac:dyDescent="0.45">
      <c r="A1462" t="s">
        <v>14</v>
      </c>
      <c r="B1462" t="s">
        <v>117</v>
      </c>
      <c r="C1462" t="s">
        <v>120</v>
      </c>
      <c r="D1462" s="1" t="s">
        <v>216</v>
      </c>
      <c r="E1462" t="s">
        <v>46</v>
      </c>
      <c r="F1462" t="s">
        <v>27</v>
      </c>
      <c r="G1462" t="s">
        <v>254</v>
      </c>
      <c r="H1462" t="s">
        <v>258</v>
      </c>
      <c r="I1462" t="str">
        <f>RIGHT(HvDOutputData[[#This Row],[OPLocCode]],1)</f>
        <v>3</v>
      </c>
      <c r="J1462" t="s">
        <v>369</v>
      </c>
    </row>
    <row r="1463" spans="1:10" x14ac:dyDescent="0.45">
      <c r="A1463" t="s">
        <v>14</v>
      </c>
      <c r="B1463" t="s">
        <v>117</v>
      </c>
      <c r="C1463" t="s">
        <v>120</v>
      </c>
      <c r="D1463" s="1" t="s">
        <v>216</v>
      </c>
      <c r="E1463" t="s">
        <v>46</v>
      </c>
      <c r="F1463" t="s">
        <v>27</v>
      </c>
      <c r="G1463" t="s">
        <v>254</v>
      </c>
      <c r="H1463" t="s">
        <v>259</v>
      </c>
      <c r="I1463" t="str">
        <f>RIGHT(HvDOutputData[[#This Row],[OPLocCode]],1)</f>
        <v>4</v>
      </c>
      <c r="J1463" t="s">
        <v>469</v>
      </c>
    </row>
    <row r="1464" spans="1:10" x14ac:dyDescent="0.45">
      <c r="A1464" t="s">
        <v>14</v>
      </c>
      <c r="B1464" t="s">
        <v>117</v>
      </c>
      <c r="C1464" t="s">
        <v>120</v>
      </c>
      <c r="D1464" s="1" t="s">
        <v>216</v>
      </c>
      <c r="E1464" t="s">
        <v>46</v>
      </c>
      <c r="F1464" t="s">
        <v>27</v>
      </c>
      <c r="G1464" t="s">
        <v>254</v>
      </c>
      <c r="H1464" t="s">
        <v>260</v>
      </c>
      <c r="I1464" t="str">
        <f>RIGHT(HvDOutputData[[#This Row],[OPLocCode]],1)</f>
        <v>5</v>
      </c>
      <c r="J1464" t="s">
        <v>370</v>
      </c>
    </row>
    <row r="1465" spans="1:10" x14ac:dyDescent="0.45">
      <c r="A1465" t="s">
        <v>14</v>
      </c>
      <c r="B1465" t="s">
        <v>117</v>
      </c>
      <c r="C1465" t="s">
        <v>120</v>
      </c>
      <c r="D1465" s="1" t="s">
        <v>216</v>
      </c>
      <c r="E1465" t="s">
        <v>46</v>
      </c>
      <c r="F1465" t="s">
        <v>27</v>
      </c>
      <c r="G1465" t="s">
        <v>254</v>
      </c>
      <c r="H1465" t="s">
        <v>261</v>
      </c>
      <c r="I1465" t="str">
        <f>RIGHT(HvDOutputData[[#This Row],[OPLocCode]],1)</f>
        <v>6</v>
      </c>
      <c r="J1465" t="s">
        <v>371</v>
      </c>
    </row>
    <row r="1466" spans="1:10" x14ac:dyDescent="0.45">
      <c r="A1466" t="s">
        <v>14</v>
      </c>
      <c r="B1466" t="s">
        <v>117</v>
      </c>
      <c r="C1466" t="s">
        <v>120</v>
      </c>
      <c r="D1466" s="1" t="s">
        <v>216</v>
      </c>
      <c r="E1466" t="s">
        <v>46</v>
      </c>
      <c r="F1466" t="s">
        <v>27</v>
      </c>
      <c r="G1466" t="s">
        <v>254</v>
      </c>
      <c r="H1466" t="s">
        <v>268</v>
      </c>
      <c r="I1466" t="str">
        <f>RIGHT(HvDOutputData[[#This Row],[OPLocCode]],1)</f>
        <v>1</v>
      </c>
      <c r="J1466" t="s">
        <v>372</v>
      </c>
    </row>
    <row r="1467" spans="1:10" x14ac:dyDescent="0.45">
      <c r="A1467" t="s">
        <v>14</v>
      </c>
      <c r="B1467" t="s">
        <v>117</v>
      </c>
      <c r="C1467" t="s">
        <v>120</v>
      </c>
      <c r="D1467" s="1" t="s">
        <v>216</v>
      </c>
      <c r="E1467" t="s">
        <v>46</v>
      </c>
      <c r="F1467" t="s">
        <v>27</v>
      </c>
      <c r="G1467" t="s">
        <v>254</v>
      </c>
      <c r="H1467" t="s">
        <v>269</v>
      </c>
      <c r="I1467" t="str">
        <f>RIGHT(HvDOutputData[[#This Row],[OPLocCode]],1)</f>
        <v>2</v>
      </c>
      <c r="J1467" t="s">
        <v>373</v>
      </c>
    </row>
    <row r="1468" spans="1:10" x14ac:dyDescent="0.45">
      <c r="A1468" t="s">
        <v>14</v>
      </c>
      <c r="B1468" t="s">
        <v>117</v>
      </c>
      <c r="C1468" t="s">
        <v>120</v>
      </c>
      <c r="D1468" s="1" t="s">
        <v>216</v>
      </c>
      <c r="E1468" t="s">
        <v>46</v>
      </c>
      <c r="F1468" t="s">
        <v>27</v>
      </c>
      <c r="G1468" t="s">
        <v>254</v>
      </c>
      <c r="H1468" t="s">
        <v>270</v>
      </c>
      <c r="I1468" t="str">
        <f>RIGHT(HvDOutputData[[#This Row],[OPLocCode]],1)</f>
        <v>3</v>
      </c>
      <c r="J1468" t="s">
        <v>374</v>
      </c>
    </row>
    <row r="1469" spans="1:10" x14ac:dyDescent="0.45">
      <c r="A1469" t="s">
        <v>14</v>
      </c>
      <c r="B1469" t="s">
        <v>117</v>
      </c>
      <c r="C1469" t="s">
        <v>120</v>
      </c>
      <c r="D1469" s="1" t="s">
        <v>216</v>
      </c>
      <c r="E1469" t="s">
        <v>46</v>
      </c>
      <c r="F1469" t="s">
        <v>27</v>
      </c>
      <c r="G1469" t="s">
        <v>254</v>
      </c>
      <c r="H1469" t="s">
        <v>271</v>
      </c>
      <c r="I1469" t="str">
        <f>RIGHT(HvDOutputData[[#This Row],[OPLocCode]],1)</f>
        <v>4</v>
      </c>
      <c r="J1469" t="s">
        <v>375</v>
      </c>
    </row>
    <row r="1470" spans="1:10" x14ac:dyDescent="0.45">
      <c r="A1470" t="s">
        <v>14</v>
      </c>
      <c r="B1470" t="s">
        <v>117</v>
      </c>
      <c r="C1470" t="s">
        <v>120</v>
      </c>
      <c r="D1470" s="1" t="s">
        <v>216</v>
      </c>
      <c r="E1470" t="s">
        <v>46</v>
      </c>
      <c r="F1470" t="s">
        <v>27</v>
      </c>
      <c r="G1470" t="s">
        <v>254</v>
      </c>
      <c r="H1470" t="s">
        <v>272</v>
      </c>
      <c r="I1470" t="str">
        <f>RIGHT(HvDOutputData[[#This Row],[OPLocCode]],1)</f>
        <v>5</v>
      </c>
      <c r="J1470" t="s">
        <v>376</v>
      </c>
    </row>
    <row r="1471" spans="1:10" x14ac:dyDescent="0.45">
      <c r="A1471" t="s">
        <v>14</v>
      </c>
      <c r="B1471" t="s">
        <v>117</v>
      </c>
      <c r="C1471" t="s">
        <v>120</v>
      </c>
      <c r="D1471" s="1" t="s">
        <v>216</v>
      </c>
      <c r="E1471" t="s">
        <v>46</v>
      </c>
      <c r="F1471" t="s">
        <v>27</v>
      </c>
      <c r="G1471" t="s">
        <v>254</v>
      </c>
      <c r="H1471" t="s">
        <v>273</v>
      </c>
      <c r="I1471" t="str">
        <f>RIGHT(HvDOutputData[[#This Row],[OPLocCode]],1)</f>
        <v>6</v>
      </c>
      <c r="J1471" t="s">
        <v>377</v>
      </c>
    </row>
    <row r="1472" spans="1:10" x14ac:dyDescent="0.45">
      <c r="A1472" t="s">
        <v>14</v>
      </c>
      <c r="B1472" t="s">
        <v>117</v>
      </c>
      <c r="C1472" t="s">
        <v>120</v>
      </c>
      <c r="D1472" s="1" t="s">
        <v>216</v>
      </c>
      <c r="E1472" t="s">
        <v>46</v>
      </c>
      <c r="F1472" t="s">
        <v>27</v>
      </c>
      <c r="G1472" t="s">
        <v>254</v>
      </c>
      <c r="H1472" t="s">
        <v>274</v>
      </c>
      <c r="I1472" t="str">
        <f>RIGHT(HvDOutputData[[#This Row],[OPLocCode]],1)</f>
        <v>1</v>
      </c>
      <c r="J1472" t="s">
        <v>378</v>
      </c>
    </row>
    <row r="1473" spans="1:10" x14ac:dyDescent="0.45">
      <c r="A1473" t="s">
        <v>14</v>
      </c>
      <c r="B1473" t="s">
        <v>117</v>
      </c>
      <c r="C1473" t="s">
        <v>120</v>
      </c>
      <c r="D1473" s="1" t="s">
        <v>216</v>
      </c>
      <c r="E1473" t="s">
        <v>46</v>
      </c>
      <c r="F1473" t="s">
        <v>27</v>
      </c>
      <c r="G1473" t="s">
        <v>254</v>
      </c>
      <c r="H1473" t="s">
        <v>275</v>
      </c>
      <c r="I1473" t="str">
        <f>RIGHT(HvDOutputData[[#This Row],[OPLocCode]],1)</f>
        <v>2</v>
      </c>
      <c r="J1473" t="s">
        <v>379</v>
      </c>
    </row>
    <row r="1474" spans="1:10" x14ac:dyDescent="0.45">
      <c r="A1474" t="s">
        <v>14</v>
      </c>
      <c r="B1474" t="s">
        <v>117</v>
      </c>
      <c r="C1474" t="s">
        <v>120</v>
      </c>
      <c r="D1474" s="1" t="s">
        <v>216</v>
      </c>
      <c r="E1474" t="s">
        <v>46</v>
      </c>
      <c r="F1474" t="s">
        <v>27</v>
      </c>
      <c r="G1474" t="s">
        <v>254</v>
      </c>
      <c r="H1474" t="s">
        <v>276</v>
      </c>
      <c r="I1474" t="str">
        <f>RIGHT(HvDOutputData[[#This Row],[OPLocCode]],1)</f>
        <v>3</v>
      </c>
      <c r="J1474" t="s">
        <v>380</v>
      </c>
    </row>
    <row r="1475" spans="1:10" x14ac:dyDescent="0.45">
      <c r="A1475" t="s">
        <v>14</v>
      </c>
      <c r="B1475" t="s">
        <v>117</v>
      </c>
      <c r="C1475" t="s">
        <v>120</v>
      </c>
      <c r="D1475" s="1" t="s">
        <v>216</v>
      </c>
      <c r="E1475" t="s">
        <v>46</v>
      </c>
      <c r="F1475" t="s">
        <v>27</v>
      </c>
      <c r="G1475" t="s">
        <v>254</v>
      </c>
      <c r="H1475" t="s">
        <v>277</v>
      </c>
      <c r="I1475" t="str">
        <f>RIGHT(HvDOutputData[[#This Row],[OPLocCode]],1)</f>
        <v>4</v>
      </c>
      <c r="J1475" t="s">
        <v>381</v>
      </c>
    </row>
    <row r="1476" spans="1:10" x14ac:dyDescent="0.45">
      <c r="A1476" t="s">
        <v>14</v>
      </c>
      <c r="B1476" t="s">
        <v>117</v>
      </c>
      <c r="C1476" t="s">
        <v>120</v>
      </c>
      <c r="D1476" s="1" t="s">
        <v>216</v>
      </c>
      <c r="E1476" t="s">
        <v>46</v>
      </c>
      <c r="F1476" t="s">
        <v>27</v>
      </c>
      <c r="G1476" t="s">
        <v>254</v>
      </c>
      <c r="H1476" t="s">
        <v>278</v>
      </c>
      <c r="I1476" t="str">
        <f>RIGHT(HvDOutputData[[#This Row],[OPLocCode]],1)</f>
        <v>5</v>
      </c>
      <c r="J1476" t="s">
        <v>382</v>
      </c>
    </row>
    <row r="1477" spans="1:10" x14ac:dyDescent="0.45">
      <c r="A1477" t="s">
        <v>14</v>
      </c>
      <c r="B1477" t="s">
        <v>117</v>
      </c>
      <c r="C1477" t="s">
        <v>120</v>
      </c>
      <c r="D1477" s="1" t="s">
        <v>216</v>
      </c>
      <c r="E1477" t="s">
        <v>46</v>
      </c>
      <c r="F1477" t="s">
        <v>27</v>
      </c>
      <c r="G1477" t="s">
        <v>254</v>
      </c>
      <c r="H1477" t="s">
        <v>279</v>
      </c>
      <c r="I1477" t="str">
        <f>RIGHT(HvDOutputData[[#This Row],[OPLocCode]],1)</f>
        <v>6</v>
      </c>
      <c r="J1477" t="s">
        <v>383</v>
      </c>
    </row>
    <row r="1478" spans="1:10" x14ac:dyDescent="0.45">
      <c r="A1478" t="s">
        <v>14</v>
      </c>
      <c r="B1478" t="s">
        <v>117</v>
      </c>
      <c r="C1478" t="s">
        <v>120</v>
      </c>
      <c r="D1478" s="1" t="s">
        <v>216</v>
      </c>
      <c r="E1478" t="s">
        <v>46</v>
      </c>
      <c r="F1478" t="s">
        <v>27</v>
      </c>
      <c r="G1478" t="s">
        <v>254</v>
      </c>
      <c r="H1478" t="s">
        <v>280</v>
      </c>
      <c r="I1478" t="str">
        <f>RIGHT(HvDOutputData[[#This Row],[OPLocCode]],1)</f>
        <v>1</v>
      </c>
      <c r="J1478" t="s">
        <v>384</v>
      </c>
    </row>
    <row r="1479" spans="1:10" x14ac:dyDescent="0.45">
      <c r="A1479" t="s">
        <v>14</v>
      </c>
      <c r="B1479" t="s">
        <v>117</v>
      </c>
      <c r="C1479" t="s">
        <v>120</v>
      </c>
      <c r="D1479" s="1" t="s">
        <v>216</v>
      </c>
      <c r="E1479" t="s">
        <v>46</v>
      </c>
      <c r="F1479" t="s">
        <v>27</v>
      </c>
      <c r="G1479" t="s">
        <v>254</v>
      </c>
      <c r="H1479" t="s">
        <v>281</v>
      </c>
      <c r="I1479" t="str">
        <f>RIGHT(HvDOutputData[[#This Row],[OPLocCode]],1)</f>
        <v>2</v>
      </c>
      <c r="J1479" t="s">
        <v>385</v>
      </c>
    </row>
    <row r="1480" spans="1:10" x14ac:dyDescent="0.45">
      <c r="A1480" t="s">
        <v>14</v>
      </c>
      <c r="B1480" t="s">
        <v>117</v>
      </c>
      <c r="C1480" t="s">
        <v>120</v>
      </c>
      <c r="D1480" s="1" t="s">
        <v>216</v>
      </c>
      <c r="E1480" t="s">
        <v>46</v>
      </c>
      <c r="F1480" t="s">
        <v>27</v>
      </c>
      <c r="G1480" t="s">
        <v>254</v>
      </c>
      <c r="H1480" t="s">
        <v>282</v>
      </c>
      <c r="I1480" t="str">
        <f>RIGHT(HvDOutputData[[#This Row],[OPLocCode]],1)</f>
        <v>3</v>
      </c>
      <c r="J1480" t="s">
        <v>386</v>
      </c>
    </row>
    <row r="1481" spans="1:10" x14ac:dyDescent="0.45">
      <c r="A1481" t="s">
        <v>14</v>
      </c>
      <c r="B1481" t="s">
        <v>117</v>
      </c>
      <c r="C1481" t="s">
        <v>120</v>
      </c>
      <c r="D1481" s="1" t="s">
        <v>216</v>
      </c>
      <c r="E1481" t="s">
        <v>46</v>
      </c>
      <c r="F1481" t="s">
        <v>27</v>
      </c>
      <c r="G1481" t="s">
        <v>254</v>
      </c>
      <c r="H1481" t="s">
        <v>283</v>
      </c>
      <c r="I1481" t="str">
        <f>RIGHT(HvDOutputData[[#This Row],[OPLocCode]],1)</f>
        <v>4</v>
      </c>
      <c r="J1481" t="s">
        <v>387</v>
      </c>
    </row>
    <row r="1482" spans="1:10" x14ac:dyDescent="0.45">
      <c r="A1482" t="s">
        <v>14</v>
      </c>
      <c r="B1482" t="s">
        <v>117</v>
      </c>
      <c r="C1482" t="s">
        <v>120</v>
      </c>
      <c r="D1482" s="1" t="s">
        <v>216</v>
      </c>
      <c r="E1482" t="s">
        <v>46</v>
      </c>
      <c r="F1482" t="s">
        <v>27</v>
      </c>
      <c r="G1482" t="s">
        <v>254</v>
      </c>
      <c r="H1482" t="s">
        <v>284</v>
      </c>
      <c r="I1482" t="str">
        <f>RIGHT(HvDOutputData[[#This Row],[OPLocCode]],1)</f>
        <v>5</v>
      </c>
      <c r="J1482" t="s">
        <v>388</v>
      </c>
    </row>
    <row r="1483" spans="1:10" x14ac:dyDescent="0.45">
      <c r="A1483" t="s">
        <v>14</v>
      </c>
      <c r="B1483" t="s">
        <v>117</v>
      </c>
      <c r="C1483" t="s">
        <v>120</v>
      </c>
      <c r="D1483" s="1" t="s">
        <v>216</v>
      </c>
      <c r="E1483" t="s">
        <v>46</v>
      </c>
      <c r="F1483" t="s">
        <v>27</v>
      </c>
      <c r="G1483" t="s">
        <v>254</v>
      </c>
      <c r="H1483" t="s">
        <v>285</v>
      </c>
      <c r="I1483" t="str">
        <f>RIGHT(HvDOutputData[[#This Row],[OPLocCode]],1)</f>
        <v>6</v>
      </c>
      <c r="J1483" t="s">
        <v>389</v>
      </c>
    </row>
    <row r="1484" spans="1:10" x14ac:dyDescent="0.45">
      <c r="A1484" t="s">
        <v>14</v>
      </c>
      <c r="B1484" t="s">
        <v>117</v>
      </c>
      <c r="C1484" t="s">
        <v>120</v>
      </c>
      <c r="D1484" s="1" t="s">
        <v>216</v>
      </c>
      <c r="E1484" t="s">
        <v>46</v>
      </c>
      <c r="F1484" t="s">
        <v>27</v>
      </c>
      <c r="G1484" t="s">
        <v>254</v>
      </c>
      <c r="H1484" t="s">
        <v>29</v>
      </c>
      <c r="I1484" t="str">
        <f>RIGHT(HvDOutputData[[#This Row],[OPLocCode]],1)</f>
        <v>1</v>
      </c>
      <c r="J1484" t="s">
        <v>390</v>
      </c>
    </row>
    <row r="1485" spans="1:10" x14ac:dyDescent="0.45">
      <c r="A1485" t="s">
        <v>14</v>
      </c>
      <c r="B1485" t="s">
        <v>117</v>
      </c>
      <c r="C1485" t="s">
        <v>120</v>
      </c>
      <c r="D1485" s="1" t="s">
        <v>216</v>
      </c>
      <c r="E1485" t="s">
        <v>46</v>
      </c>
      <c r="F1485" t="s">
        <v>27</v>
      </c>
      <c r="G1485" t="s">
        <v>254</v>
      </c>
      <c r="H1485" t="s">
        <v>137</v>
      </c>
      <c r="I1485" t="str">
        <f>RIGHT(HvDOutputData[[#This Row],[OPLocCode]],1)</f>
        <v>2</v>
      </c>
      <c r="J1485" t="s">
        <v>391</v>
      </c>
    </row>
    <row r="1486" spans="1:10" x14ac:dyDescent="0.45">
      <c r="A1486" t="s">
        <v>14</v>
      </c>
      <c r="B1486" t="s">
        <v>117</v>
      </c>
      <c r="C1486" t="s">
        <v>120</v>
      </c>
      <c r="D1486" s="1" t="s">
        <v>216</v>
      </c>
      <c r="E1486" t="s">
        <v>46</v>
      </c>
      <c r="F1486" t="s">
        <v>27</v>
      </c>
      <c r="G1486" t="s">
        <v>254</v>
      </c>
      <c r="H1486" t="s">
        <v>286</v>
      </c>
      <c r="I1486" t="str">
        <f>RIGHT(HvDOutputData[[#This Row],[OPLocCode]],1)</f>
        <v>3</v>
      </c>
      <c r="J1486" t="s">
        <v>392</v>
      </c>
    </row>
    <row r="1487" spans="1:10" x14ac:dyDescent="0.45">
      <c r="A1487" t="s">
        <v>14</v>
      </c>
      <c r="B1487" t="s">
        <v>117</v>
      </c>
      <c r="C1487" t="s">
        <v>120</v>
      </c>
      <c r="D1487" s="1" t="s">
        <v>216</v>
      </c>
      <c r="E1487" t="s">
        <v>46</v>
      </c>
      <c r="F1487" t="s">
        <v>27</v>
      </c>
      <c r="G1487" t="s">
        <v>254</v>
      </c>
      <c r="H1487" t="s">
        <v>287</v>
      </c>
      <c r="I1487" t="str">
        <f>RIGHT(HvDOutputData[[#This Row],[OPLocCode]],1)</f>
        <v>4</v>
      </c>
      <c r="J1487" t="s">
        <v>393</v>
      </c>
    </row>
    <row r="1488" spans="1:10" x14ac:dyDescent="0.45">
      <c r="A1488" t="s">
        <v>14</v>
      </c>
      <c r="B1488" t="s">
        <v>117</v>
      </c>
      <c r="C1488" t="s">
        <v>120</v>
      </c>
      <c r="D1488" s="1" t="s">
        <v>216</v>
      </c>
      <c r="E1488" t="s">
        <v>46</v>
      </c>
      <c r="F1488" t="s">
        <v>27</v>
      </c>
      <c r="G1488" t="s">
        <v>254</v>
      </c>
      <c r="H1488" t="s">
        <v>288</v>
      </c>
      <c r="I1488" t="str">
        <f>RIGHT(HvDOutputData[[#This Row],[OPLocCode]],1)</f>
        <v>5</v>
      </c>
      <c r="J1488" t="s">
        <v>394</v>
      </c>
    </row>
    <row r="1489" spans="1:10" x14ac:dyDescent="0.45">
      <c r="A1489" t="s">
        <v>14</v>
      </c>
      <c r="B1489" t="s">
        <v>117</v>
      </c>
      <c r="C1489" t="s">
        <v>120</v>
      </c>
      <c r="D1489" s="1" t="s">
        <v>216</v>
      </c>
      <c r="E1489" t="s">
        <v>46</v>
      </c>
      <c r="F1489" t="s">
        <v>27</v>
      </c>
      <c r="G1489" t="s">
        <v>254</v>
      </c>
      <c r="H1489" t="s">
        <v>289</v>
      </c>
      <c r="I1489" t="str">
        <f>RIGHT(HvDOutputData[[#This Row],[OPLocCode]],1)</f>
        <v>6</v>
      </c>
      <c r="J1489" t="s">
        <v>395</v>
      </c>
    </row>
    <row r="1490" spans="1:10" x14ac:dyDescent="0.45">
      <c r="A1490" t="s">
        <v>14</v>
      </c>
      <c r="B1490" t="s">
        <v>118</v>
      </c>
      <c r="C1490" t="s">
        <v>121</v>
      </c>
      <c r="D1490" s="1" t="s">
        <v>216</v>
      </c>
      <c r="E1490" t="s">
        <v>46</v>
      </c>
      <c r="F1490" t="s">
        <v>27</v>
      </c>
      <c r="G1490" t="s">
        <v>254</v>
      </c>
      <c r="H1490" t="s">
        <v>299</v>
      </c>
      <c r="I1490" t="str">
        <f>RIGHT(HvDOutputData[[#This Row],[OPLocCode]],1)</f>
        <v>A</v>
      </c>
      <c r="J1490" t="s">
        <v>396</v>
      </c>
    </row>
    <row r="1491" spans="1:10" x14ac:dyDescent="0.45">
      <c r="A1491" t="s">
        <v>14</v>
      </c>
      <c r="B1491" t="s">
        <v>118</v>
      </c>
      <c r="C1491" t="s">
        <v>121</v>
      </c>
      <c r="D1491" s="1" t="s">
        <v>216</v>
      </c>
      <c r="E1491" t="s">
        <v>46</v>
      </c>
      <c r="F1491" t="s">
        <v>27</v>
      </c>
      <c r="G1491" t="s">
        <v>254</v>
      </c>
      <c r="H1491" t="s">
        <v>300</v>
      </c>
      <c r="I1491" t="str">
        <f>RIGHT(HvDOutputData[[#This Row],[OPLocCode]],1)</f>
        <v>B</v>
      </c>
      <c r="J1491" t="s">
        <v>402</v>
      </c>
    </row>
    <row r="1492" spans="1:10" x14ac:dyDescent="0.45">
      <c r="A1492" t="s">
        <v>14</v>
      </c>
      <c r="B1492" t="s">
        <v>118</v>
      </c>
      <c r="C1492" t="s">
        <v>121</v>
      </c>
      <c r="D1492" s="1" t="s">
        <v>216</v>
      </c>
      <c r="E1492" t="s">
        <v>46</v>
      </c>
      <c r="F1492" t="s">
        <v>27</v>
      </c>
      <c r="G1492" t="s">
        <v>254</v>
      </c>
      <c r="H1492" t="s">
        <v>301</v>
      </c>
      <c r="I1492" t="str">
        <f>RIGHT(HvDOutputData[[#This Row],[OPLocCode]],1)</f>
        <v>C</v>
      </c>
      <c r="J1492" t="s">
        <v>408</v>
      </c>
    </row>
    <row r="1493" spans="1:10" x14ac:dyDescent="0.45">
      <c r="A1493" t="s">
        <v>14</v>
      </c>
      <c r="B1493" t="s">
        <v>118</v>
      </c>
      <c r="C1493" t="s">
        <v>121</v>
      </c>
      <c r="D1493" s="1" t="s">
        <v>216</v>
      </c>
      <c r="E1493" t="s">
        <v>46</v>
      </c>
      <c r="F1493" t="s">
        <v>27</v>
      </c>
      <c r="G1493" t="s">
        <v>254</v>
      </c>
      <c r="H1493" t="s">
        <v>290</v>
      </c>
      <c r="I1493" t="str">
        <f>RIGHT(HvDOutputData[[#This Row],[OPLocCode]],1)</f>
        <v>A</v>
      </c>
      <c r="J1493" t="s">
        <v>414</v>
      </c>
    </row>
    <row r="1494" spans="1:10" x14ac:dyDescent="0.45">
      <c r="A1494" t="s">
        <v>14</v>
      </c>
      <c r="B1494" t="s">
        <v>118</v>
      </c>
      <c r="C1494" t="s">
        <v>121</v>
      </c>
      <c r="D1494" s="1" t="s">
        <v>216</v>
      </c>
      <c r="E1494" t="s">
        <v>46</v>
      </c>
      <c r="F1494" t="s">
        <v>27</v>
      </c>
      <c r="G1494" t="s">
        <v>254</v>
      </c>
      <c r="H1494" t="s">
        <v>291</v>
      </c>
      <c r="I1494" t="str">
        <f>RIGHT(HvDOutputData[[#This Row],[OPLocCode]],1)</f>
        <v>B</v>
      </c>
      <c r="J1494" t="s">
        <v>420</v>
      </c>
    </row>
    <row r="1495" spans="1:10" x14ac:dyDescent="0.45">
      <c r="A1495" t="s">
        <v>14</v>
      </c>
      <c r="B1495" t="s">
        <v>118</v>
      </c>
      <c r="C1495" t="s">
        <v>121</v>
      </c>
      <c r="D1495" s="1" t="s">
        <v>216</v>
      </c>
      <c r="E1495" t="s">
        <v>46</v>
      </c>
      <c r="F1495" t="s">
        <v>27</v>
      </c>
      <c r="G1495" t="s">
        <v>254</v>
      </c>
      <c r="H1495" t="s">
        <v>292</v>
      </c>
      <c r="I1495" t="str">
        <f>RIGHT(HvDOutputData[[#This Row],[OPLocCode]],1)</f>
        <v>C</v>
      </c>
      <c r="J1495" t="s">
        <v>426</v>
      </c>
    </row>
    <row r="1496" spans="1:10" x14ac:dyDescent="0.45">
      <c r="A1496" t="s">
        <v>14</v>
      </c>
      <c r="B1496" t="s">
        <v>118</v>
      </c>
      <c r="C1496" t="s">
        <v>121</v>
      </c>
      <c r="D1496" s="1" t="s">
        <v>216</v>
      </c>
      <c r="E1496" t="s">
        <v>46</v>
      </c>
      <c r="F1496" t="s">
        <v>27</v>
      </c>
      <c r="G1496" t="s">
        <v>254</v>
      </c>
      <c r="H1496" t="s">
        <v>293</v>
      </c>
      <c r="I1496" t="str">
        <f>RIGHT(HvDOutputData[[#This Row],[OPLocCode]],1)</f>
        <v>A</v>
      </c>
      <c r="J1496" t="s">
        <v>432</v>
      </c>
    </row>
    <row r="1497" spans="1:10" x14ac:dyDescent="0.45">
      <c r="A1497" t="s">
        <v>14</v>
      </c>
      <c r="B1497" t="s">
        <v>118</v>
      </c>
      <c r="C1497" t="s">
        <v>121</v>
      </c>
      <c r="D1497" s="1" t="s">
        <v>216</v>
      </c>
      <c r="E1497" t="s">
        <v>46</v>
      </c>
      <c r="F1497" t="s">
        <v>27</v>
      </c>
      <c r="G1497" t="s">
        <v>254</v>
      </c>
      <c r="H1497" t="s">
        <v>294</v>
      </c>
      <c r="I1497" t="str">
        <f>RIGHT(HvDOutputData[[#This Row],[OPLocCode]],1)</f>
        <v>B</v>
      </c>
      <c r="J1497" t="s">
        <v>438</v>
      </c>
    </row>
    <row r="1498" spans="1:10" x14ac:dyDescent="0.45">
      <c r="A1498" t="s">
        <v>14</v>
      </c>
      <c r="B1498" t="s">
        <v>118</v>
      </c>
      <c r="C1498" t="s">
        <v>121</v>
      </c>
      <c r="D1498" s="1" t="s">
        <v>216</v>
      </c>
      <c r="E1498" t="s">
        <v>46</v>
      </c>
      <c r="F1498" t="s">
        <v>27</v>
      </c>
      <c r="G1498" t="s">
        <v>254</v>
      </c>
      <c r="H1498" t="s">
        <v>295</v>
      </c>
      <c r="I1498" t="str">
        <f>RIGHT(HvDOutputData[[#This Row],[OPLocCode]],1)</f>
        <v>C</v>
      </c>
      <c r="J1498" t="s">
        <v>444</v>
      </c>
    </row>
    <row r="1499" spans="1:10" x14ac:dyDescent="0.45">
      <c r="A1499" t="s">
        <v>14</v>
      </c>
      <c r="B1499" t="s">
        <v>118</v>
      </c>
      <c r="C1499" t="s">
        <v>121</v>
      </c>
      <c r="D1499" s="1" t="s">
        <v>216</v>
      </c>
      <c r="E1499" t="s">
        <v>46</v>
      </c>
      <c r="F1499" t="s">
        <v>27</v>
      </c>
      <c r="G1499" t="s">
        <v>254</v>
      </c>
      <c r="H1499" t="s">
        <v>296</v>
      </c>
      <c r="I1499" t="str">
        <f>RIGHT(HvDOutputData[[#This Row],[OPLocCode]],1)</f>
        <v>A</v>
      </c>
      <c r="J1499" t="s">
        <v>450</v>
      </c>
    </row>
    <row r="1500" spans="1:10" x14ac:dyDescent="0.45">
      <c r="A1500" t="s">
        <v>14</v>
      </c>
      <c r="B1500" t="s">
        <v>118</v>
      </c>
      <c r="C1500" t="s">
        <v>121</v>
      </c>
      <c r="D1500" s="1" t="s">
        <v>216</v>
      </c>
      <c r="E1500" t="s">
        <v>46</v>
      </c>
      <c r="F1500" t="s">
        <v>27</v>
      </c>
      <c r="G1500" t="s">
        <v>254</v>
      </c>
      <c r="H1500" t="s">
        <v>297</v>
      </c>
      <c r="I1500" t="str">
        <f>RIGHT(HvDOutputData[[#This Row],[OPLocCode]],1)</f>
        <v>B</v>
      </c>
      <c r="J1500" t="s">
        <v>456</v>
      </c>
    </row>
    <row r="1501" spans="1:10" x14ac:dyDescent="0.45">
      <c r="A1501" t="s">
        <v>14</v>
      </c>
      <c r="B1501" t="s">
        <v>118</v>
      </c>
      <c r="C1501" t="s">
        <v>121</v>
      </c>
      <c r="D1501" s="1" t="s">
        <v>216</v>
      </c>
      <c r="E1501" t="s">
        <v>46</v>
      </c>
      <c r="F1501" t="s">
        <v>27</v>
      </c>
      <c r="G1501" t="s">
        <v>254</v>
      </c>
      <c r="H1501" t="s">
        <v>298</v>
      </c>
      <c r="I1501" t="str">
        <f>RIGHT(HvDOutputData[[#This Row],[OPLocCode]],1)</f>
        <v>C</v>
      </c>
      <c r="J1501" t="s">
        <v>462</v>
      </c>
    </row>
    <row r="1502" spans="1:10" x14ac:dyDescent="0.45">
      <c r="A1502" t="s">
        <v>14</v>
      </c>
      <c r="B1502" t="s">
        <v>118</v>
      </c>
      <c r="C1502" t="s">
        <v>121</v>
      </c>
      <c r="D1502" s="1" t="s">
        <v>216</v>
      </c>
      <c r="E1502" t="s">
        <v>46</v>
      </c>
      <c r="F1502" t="s">
        <v>27</v>
      </c>
      <c r="G1502" t="s">
        <v>254</v>
      </c>
      <c r="H1502" t="s">
        <v>311</v>
      </c>
      <c r="I1502" t="str">
        <f>RIGHT(HvDOutputData[[#This Row],[OPLocCode]],1)</f>
        <v>A</v>
      </c>
      <c r="J1502" t="s">
        <v>397</v>
      </c>
    </row>
    <row r="1503" spans="1:10" x14ac:dyDescent="0.45">
      <c r="A1503" t="s">
        <v>14</v>
      </c>
      <c r="B1503" t="s">
        <v>118</v>
      </c>
      <c r="C1503" t="s">
        <v>121</v>
      </c>
      <c r="D1503" s="1" t="s">
        <v>216</v>
      </c>
      <c r="E1503" t="s">
        <v>46</v>
      </c>
      <c r="F1503" t="s">
        <v>27</v>
      </c>
      <c r="G1503" t="s">
        <v>254</v>
      </c>
      <c r="H1503" t="s">
        <v>312</v>
      </c>
      <c r="I1503" t="str">
        <f>RIGHT(HvDOutputData[[#This Row],[OPLocCode]],1)</f>
        <v>B</v>
      </c>
      <c r="J1503" t="s">
        <v>403</v>
      </c>
    </row>
    <row r="1504" spans="1:10" x14ac:dyDescent="0.45">
      <c r="A1504" t="s">
        <v>14</v>
      </c>
      <c r="B1504" t="s">
        <v>118</v>
      </c>
      <c r="C1504" t="s">
        <v>121</v>
      </c>
      <c r="D1504" s="1" t="s">
        <v>216</v>
      </c>
      <c r="E1504" t="s">
        <v>46</v>
      </c>
      <c r="F1504" t="s">
        <v>27</v>
      </c>
      <c r="G1504" t="s">
        <v>254</v>
      </c>
      <c r="H1504" t="s">
        <v>313</v>
      </c>
      <c r="I1504" t="str">
        <f>RIGHT(HvDOutputData[[#This Row],[OPLocCode]],1)</f>
        <v>C</v>
      </c>
      <c r="J1504" t="s">
        <v>409</v>
      </c>
    </row>
    <row r="1505" spans="1:10" x14ac:dyDescent="0.45">
      <c r="A1505" t="s">
        <v>14</v>
      </c>
      <c r="B1505" t="s">
        <v>118</v>
      </c>
      <c r="C1505" t="s">
        <v>121</v>
      </c>
      <c r="D1505" s="1" t="s">
        <v>216</v>
      </c>
      <c r="E1505" t="s">
        <v>46</v>
      </c>
      <c r="F1505" t="s">
        <v>27</v>
      </c>
      <c r="G1505" t="s">
        <v>254</v>
      </c>
      <c r="H1505" t="s">
        <v>302</v>
      </c>
      <c r="I1505" t="str">
        <f>RIGHT(HvDOutputData[[#This Row],[OPLocCode]],1)</f>
        <v>A</v>
      </c>
      <c r="J1505" t="s">
        <v>415</v>
      </c>
    </row>
    <row r="1506" spans="1:10" x14ac:dyDescent="0.45">
      <c r="A1506" t="s">
        <v>14</v>
      </c>
      <c r="B1506" t="s">
        <v>118</v>
      </c>
      <c r="C1506" t="s">
        <v>121</v>
      </c>
      <c r="D1506" s="1" t="s">
        <v>216</v>
      </c>
      <c r="E1506" t="s">
        <v>46</v>
      </c>
      <c r="F1506" t="s">
        <v>27</v>
      </c>
      <c r="G1506" t="s">
        <v>254</v>
      </c>
      <c r="H1506" t="s">
        <v>303</v>
      </c>
      <c r="I1506" t="str">
        <f>RIGHT(HvDOutputData[[#This Row],[OPLocCode]],1)</f>
        <v>B</v>
      </c>
      <c r="J1506" t="s">
        <v>421</v>
      </c>
    </row>
    <row r="1507" spans="1:10" x14ac:dyDescent="0.45">
      <c r="A1507" t="s">
        <v>14</v>
      </c>
      <c r="B1507" t="s">
        <v>118</v>
      </c>
      <c r="C1507" t="s">
        <v>121</v>
      </c>
      <c r="D1507" s="1" t="s">
        <v>216</v>
      </c>
      <c r="E1507" t="s">
        <v>46</v>
      </c>
      <c r="F1507" t="s">
        <v>27</v>
      </c>
      <c r="G1507" t="s">
        <v>254</v>
      </c>
      <c r="H1507" t="s">
        <v>304</v>
      </c>
      <c r="I1507" t="str">
        <f>RIGHT(HvDOutputData[[#This Row],[OPLocCode]],1)</f>
        <v>C</v>
      </c>
      <c r="J1507" t="s">
        <v>427</v>
      </c>
    </row>
    <row r="1508" spans="1:10" x14ac:dyDescent="0.45">
      <c r="A1508" t="s">
        <v>14</v>
      </c>
      <c r="B1508" t="s">
        <v>118</v>
      </c>
      <c r="C1508" t="s">
        <v>121</v>
      </c>
      <c r="D1508" s="1" t="s">
        <v>216</v>
      </c>
      <c r="E1508" t="s">
        <v>46</v>
      </c>
      <c r="F1508" t="s">
        <v>27</v>
      </c>
      <c r="G1508" t="s">
        <v>254</v>
      </c>
      <c r="H1508" t="s">
        <v>305</v>
      </c>
      <c r="I1508" t="str">
        <f>RIGHT(HvDOutputData[[#This Row],[OPLocCode]],1)</f>
        <v>A</v>
      </c>
      <c r="J1508" t="s">
        <v>433</v>
      </c>
    </row>
    <row r="1509" spans="1:10" x14ac:dyDescent="0.45">
      <c r="A1509" t="s">
        <v>14</v>
      </c>
      <c r="B1509" t="s">
        <v>118</v>
      </c>
      <c r="C1509" t="s">
        <v>121</v>
      </c>
      <c r="D1509" s="1" t="s">
        <v>216</v>
      </c>
      <c r="E1509" t="s">
        <v>46</v>
      </c>
      <c r="F1509" t="s">
        <v>27</v>
      </c>
      <c r="G1509" t="s">
        <v>254</v>
      </c>
      <c r="H1509" t="s">
        <v>306</v>
      </c>
      <c r="I1509" t="str">
        <f>RIGHT(HvDOutputData[[#This Row],[OPLocCode]],1)</f>
        <v>B</v>
      </c>
      <c r="J1509" t="s">
        <v>439</v>
      </c>
    </row>
    <row r="1510" spans="1:10" x14ac:dyDescent="0.45">
      <c r="A1510" t="s">
        <v>14</v>
      </c>
      <c r="B1510" t="s">
        <v>118</v>
      </c>
      <c r="C1510" t="s">
        <v>121</v>
      </c>
      <c r="D1510" s="1" t="s">
        <v>216</v>
      </c>
      <c r="E1510" t="s">
        <v>46</v>
      </c>
      <c r="F1510" t="s">
        <v>27</v>
      </c>
      <c r="G1510" t="s">
        <v>254</v>
      </c>
      <c r="H1510" t="s">
        <v>307</v>
      </c>
      <c r="I1510" t="str">
        <f>RIGHT(HvDOutputData[[#This Row],[OPLocCode]],1)</f>
        <v>C</v>
      </c>
      <c r="J1510" t="s">
        <v>445</v>
      </c>
    </row>
    <row r="1511" spans="1:10" x14ac:dyDescent="0.45">
      <c r="A1511" t="s">
        <v>14</v>
      </c>
      <c r="B1511" t="s">
        <v>118</v>
      </c>
      <c r="C1511" t="s">
        <v>121</v>
      </c>
      <c r="D1511" s="1" t="s">
        <v>216</v>
      </c>
      <c r="E1511" t="s">
        <v>46</v>
      </c>
      <c r="F1511" t="s">
        <v>27</v>
      </c>
      <c r="G1511" t="s">
        <v>254</v>
      </c>
      <c r="H1511" t="s">
        <v>308</v>
      </c>
      <c r="I1511" t="str">
        <f>RIGHT(HvDOutputData[[#This Row],[OPLocCode]],1)</f>
        <v>A</v>
      </c>
      <c r="J1511" t="s">
        <v>451</v>
      </c>
    </row>
    <row r="1512" spans="1:10" x14ac:dyDescent="0.45">
      <c r="A1512" t="s">
        <v>14</v>
      </c>
      <c r="B1512" t="s">
        <v>118</v>
      </c>
      <c r="C1512" t="s">
        <v>121</v>
      </c>
      <c r="D1512" s="1" t="s">
        <v>216</v>
      </c>
      <c r="E1512" t="s">
        <v>46</v>
      </c>
      <c r="F1512" t="s">
        <v>27</v>
      </c>
      <c r="G1512" t="s">
        <v>254</v>
      </c>
      <c r="H1512" t="s">
        <v>309</v>
      </c>
      <c r="I1512" t="str">
        <f>RIGHT(HvDOutputData[[#This Row],[OPLocCode]],1)</f>
        <v>B</v>
      </c>
      <c r="J1512" t="s">
        <v>457</v>
      </c>
    </row>
    <row r="1513" spans="1:10" x14ac:dyDescent="0.45">
      <c r="A1513" t="s">
        <v>14</v>
      </c>
      <c r="B1513" t="s">
        <v>118</v>
      </c>
      <c r="C1513" t="s">
        <v>121</v>
      </c>
      <c r="D1513" s="1" t="s">
        <v>216</v>
      </c>
      <c r="E1513" t="s">
        <v>46</v>
      </c>
      <c r="F1513" t="s">
        <v>27</v>
      </c>
      <c r="G1513" t="s">
        <v>254</v>
      </c>
      <c r="H1513" t="s">
        <v>310</v>
      </c>
      <c r="I1513" t="str">
        <f>RIGHT(HvDOutputData[[#This Row],[OPLocCode]],1)</f>
        <v>C</v>
      </c>
      <c r="J1513" t="s">
        <v>463</v>
      </c>
    </row>
    <row r="1514" spans="1:10" x14ac:dyDescent="0.45">
      <c r="A1514" t="s">
        <v>14</v>
      </c>
      <c r="B1514" t="s">
        <v>118</v>
      </c>
      <c r="C1514" t="s">
        <v>121</v>
      </c>
      <c r="D1514" s="1" t="s">
        <v>216</v>
      </c>
      <c r="E1514" t="s">
        <v>46</v>
      </c>
      <c r="F1514" t="s">
        <v>27</v>
      </c>
      <c r="G1514" t="s">
        <v>254</v>
      </c>
      <c r="H1514" t="s">
        <v>323</v>
      </c>
      <c r="I1514" t="str">
        <f>RIGHT(HvDOutputData[[#This Row],[OPLocCode]],1)</f>
        <v>A</v>
      </c>
      <c r="J1514" t="s">
        <v>398</v>
      </c>
    </row>
    <row r="1515" spans="1:10" x14ac:dyDescent="0.45">
      <c r="A1515" t="s">
        <v>14</v>
      </c>
      <c r="B1515" t="s">
        <v>118</v>
      </c>
      <c r="C1515" t="s">
        <v>121</v>
      </c>
      <c r="D1515" s="1" t="s">
        <v>216</v>
      </c>
      <c r="E1515" t="s">
        <v>46</v>
      </c>
      <c r="F1515" t="s">
        <v>27</v>
      </c>
      <c r="G1515" t="s">
        <v>254</v>
      </c>
      <c r="H1515" t="s">
        <v>324</v>
      </c>
      <c r="I1515" t="str">
        <f>RIGHT(HvDOutputData[[#This Row],[OPLocCode]],1)</f>
        <v>B</v>
      </c>
      <c r="J1515" t="s">
        <v>404</v>
      </c>
    </row>
    <row r="1516" spans="1:10" x14ac:dyDescent="0.45">
      <c r="A1516" t="s">
        <v>14</v>
      </c>
      <c r="B1516" t="s">
        <v>118</v>
      </c>
      <c r="C1516" t="s">
        <v>121</v>
      </c>
      <c r="D1516" s="1" t="s">
        <v>216</v>
      </c>
      <c r="E1516" t="s">
        <v>46</v>
      </c>
      <c r="F1516" t="s">
        <v>27</v>
      </c>
      <c r="G1516" t="s">
        <v>254</v>
      </c>
      <c r="H1516" t="s">
        <v>325</v>
      </c>
      <c r="I1516" t="str">
        <f>RIGHT(HvDOutputData[[#This Row],[OPLocCode]],1)</f>
        <v>C</v>
      </c>
      <c r="J1516" t="s">
        <v>410</v>
      </c>
    </row>
    <row r="1517" spans="1:10" x14ac:dyDescent="0.45">
      <c r="A1517" t="s">
        <v>14</v>
      </c>
      <c r="B1517" t="s">
        <v>118</v>
      </c>
      <c r="C1517" t="s">
        <v>121</v>
      </c>
      <c r="D1517" s="1" t="s">
        <v>216</v>
      </c>
      <c r="E1517" t="s">
        <v>46</v>
      </c>
      <c r="F1517" t="s">
        <v>27</v>
      </c>
      <c r="G1517" t="s">
        <v>254</v>
      </c>
      <c r="H1517" t="s">
        <v>314</v>
      </c>
      <c r="I1517" t="str">
        <f>RIGHT(HvDOutputData[[#This Row],[OPLocCode]],1)</f>
        <v>A</v>
      </c>
      <c r="J1517" t="s">
        <v>416</v>
      </c>
    </row>
    <row r="1518" spans="1:10" x14ac:dyDescent="0.45">
      <c r="A1518" t="s">
        <v>14</v>
      </c>
      <c r="B1518" t="s">
        <v>118</v>
      </c>
      <c r="C1518" t="s">
        <v>121</v>
      </c>
      <c r="D1518" s="1" t="s">
        <v>216</v>
      </c>
      <c r="E1518" t="s">
        <v>46</v>
      </c>
      <c r="F1518" t="s">
        <v>27</v>
      </c>
      <c r="G1518" t="s">
        <v>254</v>
      </c>
      <c r="H1518" t="s">
        <v>315</v>
      </c>
      <c r="I1518" t="str">
        <f>RIGHT(HvDOutputData[[#This Row],[OPLocCode]],1)</f>
        <v>B</v>
      </c>
      <c r="J1518" t="s">
        <v>422</v>
      </c>
    </row>
    <row r="1519" spans="1:10" x14ac:dyDescent="0.45">
      <c r="A1519" t="s">
        <v>14</v>
      </c>
      <c r="B1519" t="s">
        <v>118</v>
      </c>
      <c r="C1519" t="s">
        <v>121</v>
      </c>
      <c r="D1519" s="1" t="s">
        <v>216</v>
      </c>
      <c r="E1519" t="s">
        <v>46</v>
      </c>
      <c r="F1519" t="s">
        <v>27</v>
      </c>
      <c r="G1519" t="s">
        <v>254</v>
      </c>
      <c r="H1519" t="s">
        <v>316</v>
      </c>
      <c r="I1519" t="str">
        <f>RIGHT(HvDOutputData[[#This Row],[OPLocCode]],1)</f>
        <v>C</v>
      </c>
      <c r="J1519" t="s">
        <v>428</v>
      </c>
    </row>
    <row r="1520" spans="1:10" x14ac:dyDescent="0.45">
      <c r="A1520" t="s">
        <v>14</v>
      </c>
      <c r="B1520" t="s">
        <v>118</v>
      </c>
      <c r="C1520" t="s">
        <v>121</v>
      </c>
      <c r="D1520" s="1" t="s">
        <v>216</v>
      </c>
      <c r="E1520" t="s">
        <v>46</v>
      </c>
      <c r="F1520" t="s">
        <v>27</v>
      </c>
      <c r="G1520" t="s">
        <v>254</v>
      </c>
      <c r="H1520" t="s">
        <v>317</v>
      </c>
      <c r="I1520" t="str">
        <f>RIGHT(HvDOutputData[[#This Row],[OPLocCode]],1)</f>
        <v>A</v>
      </c>
      <c r="J1520" t="s">
        <v>434</v>
      </c>
    </row>
    <row r="1521" spans="1:10" x14ac:dyDescent="0.45">
      <c r="A1521" t="s">
        <v>14</v>
      </c>
      <c r="B1521" t="s">
        <v>118</v>
      </c>
      <c r="C1521" t="s">
        <v>121</v>
      </c>
      <c r="D1521" s="1" t="s">
        <v>216</v>
      </c>
      <c r="E1521" t="s">
        <v>46</v>
      </c>
      <c r="F1521" t="s">
        <v>27</v>
      </c>
      <c r="G1521" t="s">
        <v>254</v>
      </c>
      <c r="H1521" t="s">
        <v>318</v>
      </c>
      <c r="I1521" t="str">
        <f>RIGHT(HvDOutputData[[#This Row],[OPLocCode]],1)</f>
        <v>B</v>
      </c>
      <c r="J1521" t="s">
        <v>440</v>
      </c>
    </row>
    <row r="1522" spans="1:10" x14ac:dyDescent="0.45">
      <c r="A1522" t="s">
        <v>14</v>
      </c>
      <c r="B1522" t="s">
        <v>118</v>
      </c>
      <c r="C1522" t="s">
        <v>121</v>
      </c>
      <c r="D1522" s="1" t="s">
        <v>216</v>
      </c>
      <c r="E1522" t="s">
        <v>46</v>
      </c>
      <c r="F1522" t="s">
        <v>27</v>
      </c>
      <c r="G1522" t="s">
        <v>254</v>
      </c>
      <c r="H1522" t="s">
        <v>319</v>
      </c>
      <c r="I1522" t="str">
        <f>RIGHT(HvDOutputData[[#This Row],[OPLocCode]],1)</f>
        <v>C</v>
      </c>
      <c r="J1522" t="s">
        <v>446</v>
      </c>
    </row>
    <row r="1523" spans="1:10" x14ac:dyDescent="0.45">
      <c r="A1523" t="s">
        <v>14</v>
      </c>
      <c r="B1523" t="s">
        <v>118</v>
      </c>
      <c r="C1523" t="s">
        <v>121</v>
      </c>
      <c r="D1523" s="1" t="s">
        <v>216</v>
      </c>
      <c r="E1523" t="s">
        <v>46</v>
      </c>
      <c r="F1523" t="s">
        <v>27</v>
      </c>
      <c r="G1523" t="s">
        <v>254</v>
      </c>
      <c r="H1523" t="s">
        <v>320</v>
      </c>
      <c r="I1523" t="str">
        <f>RIGHT(HvDOutputData[[#This Row],[OPLocCode]],1)</f>
        <v>A</v>
      </c>
      <c r="J1523" t="s">
        <v>452</v>
      </c>
    </row>
    <row r="1524" spans="1:10" x14ac:dyDescent="0.45">
      <c r="A1524" t="s">
        <v>14</v>
      </c>
      <c r="B1524" t="s">
        <v>118</v>
      </c>
      <c r="C1524" t="s">
        <v>121</v>
      </c>
      <c r="D1524" s="1" t="s">
        <v>216</v>
      </c>
      <c r="E1524" t="s">
        <v>46</v>
      </c>
      <c r="F1524" t="s">
        <v>27</v>
      </c>
      <c r="G1524" t="s">
        <v>254</v>
      </c>
      <c r="H1524" t="s">
        <v>321</v>
      </c>
      <c r="I1524" t="str">
        <f>RIGHT(HvDOutputData[[#This Row],[OPLocCode]],1)</f>
        <v>B</v>
      </c>
      <c r="J1524" t="s">
        <v>458</v>
      </c>
    </row>
    <row r="1525" spans="1:10" x14ac:dyDescent="0.45">
      <c r="A1525" t="s">
        <v>14</v>
      </c>
      <c r="B1525" t="s">
        <v>118</v>
      </c>
      <c r="C1525" t="s">
        <v>121</v>
      </c>
      <c r="D1525" s="1" t="s">
        <v>216</v>
      </c>
      <c r="E1525" t="s">
        <v>46</v>
      </c>
      <c r="F1525" t="s">
        <v>27</v>
      </c>
      <c r="G1525" t="s">
        <v>254</v>
      </c>
      <c r="H1525" t="s">
        <v>322</v>
      </c>
      <c r="I1525" t="str">
        <f>RIGHT(HvDOutputData[[#This Row],[OPLocCode]],1)</f>
        <v>C</v>
      </c>
      <c r="J1525" t="s">
        <v>464</v>
      </c>
    </row>
    <row r="1526" spans="1:10" x14ac:dyDescent="0.45">
      <c r="A1526" t="s">
        <v>14</v>
      </c>
      <c r="B1526" t="s">
        <v>118</v>
      </c>
      <c r="C1526" t="s">
        <v>121</v>
      </c>
      <c r="D1526" s="1" t="s">
        <v>216</v>
      </c>
      <c r="E1526" t="s">
        <v>46</v>
      </c>
      <c r="F1526" t="s">
        <v>27</v>
      </c>
      <c r="G1526" t="s">
        <v>254</v>
      </c>
      <c r="H1526" t="s">
        <v>335</v>
      </c>
      <c r="I1526" t="str">
        <f>RIGHT(HvDOutputData[[#This Row],[OPLocCode]],1)</f>
        <v>A</v>
      </c>
      <c r="J1526" t="s">
        <v>399</v>
      </c>
    </row>
    <row r="1527" spans="1:10" x14ac:dyDescent="0.45">
      <c r="A1527" t="s">
        <v>14</v>
      </c>
      <c r="B1527" t="s">
        <v>118</v>
      </c>
      <c r="C1527" t="s">
        <v>121</v>
      </c>
      <c r="D1527" s="1" t="s">
        <v>216</v>
      </c>
      <c r="E1527" t="s">
        <v>46</v>
      </c>
      <c r="F1527" t="s">
        <v>27</v>
      </c>
      <c r="G1527" t="s">
        <v>254</v>
      </c>
      <c r="H1527" t="s">
        <v>336</v>
      </c>
      <c r="I1527" t="str">
        <f>RIGHT(HvDOutputData[[#This Row],[OPLocCode]],1)</f>
        <v>B</v>
      </c>
      <c r="J1527" t="s">
        <v>405</v>
      </c>
    </row>
    <row r="1528" spans="1:10" x14ac:dyDescent="0.45">
      <c r="A1528" t="s">
        <v>14</v>
      </c>
      <c r="B1528" t="s">
        <v>118</v>
      </c>
      <c r="C1528" t="s">
        <v>121</v>
      </c>
      <c r="D1528" s="1" t="s">
        <v>216</v>
      </c>
      <c r="E1528" t="s">
        <v>46</v>
      </c>
      <c r="F1528" t="s">
        <v>27</v>
      </c>
      <c r="G1528" t="s">
        <v>254</v>
      </c>
      <c r="H1528" t="s">
        <v>337</v>
      </c>
      <c r="I1528" t="str">
        <f>RIGHT(HvDOutputData[[#This Row],[OPLocCode]],1)</f>
        <v>C</v>
      </c>
      <c r="J1528" t="s">
        <v>411</v>
      </c>
    </row>
    <row r="1529" spans="1:10" x14ac:dyDescent="0.45">
      <c r="A1529" t="s">
        <v>14</v>
      </c>
      <c r="B1529" t="s">
        <v>118</v>
      </c>
      <c r="C1529" t="s">
        <v>121</v>
      </c>
      <c r="D1529" s="1" t="s">
        <v>216</v>
      </c>
      <c r="E1529" t="s">
        <v>46</v>
      </c>
      <c r="F1529" t="s">
        <v>27</v>
      </c>
      <c r="G1529" t="s">
        <v>254</v>
      </c>
      <c r="H1529" t="s">
        <v>326</v>
      </c>
      <c r="I1529" t="str">
        <f>RIGHT(HvDOutputData[[#This Row],[OPLocCode]],1)</f>
        <v>A</v>
      </c>
      <c r="J1529" t="s">
        <v>417</v>
      </c>
    </row>
    <row r="1530" spans="1:10" x14ac:dyDescent="0.45">
      <c r="A1530" t="s">
        <v>14</v>
      </c>
      <c r="B1530" t="s">
        <v>118</v>
      </c>
      <c r="C1530" t="s">
        <v>121</v>
      </c>
      <c r="D1530" s="1" t="s">
        <v>216</v>
      </c>
      <c r="E1530" t="s">
        <v>46</v>
      </c>
      <c r="F1530" t="s">
        <v>27</v>
      </c>
      <c r="G1530" t="s">
        <v>254</v>
      </c>
      <c r="H1530" t="s">
        <v>327</v>
      </c>
      <c r="I1530" t="str">
        <f>RIGHT(HvDOutputData[[#This Row],[OPLocCode]],1)</f>
        <v>B</v>
      </c>
      <c r="J1530" t="s">
        <v>423</v>
      </c>
    </row>
    <row r="1531" spans="1:10" x14ac:dyDescent="0.45">
      <c r="A1531" t="s">
        <v>14</v>
      </c>
      <c r="B1531" t="s">
        <v>118</v>
      </c>
      <c r="C1531" t="s">
        <v>121</v>
      </c>
      <c r="D1531" s="1" t="s">
        <v>216</v>
      </c>
      <c r="E1531" t="s">
        <v>46</v>
      </c>
      <c r="F1531" t="s">
        <v>27</v>
      </c>
      <c r="G1531" t="s">
        <v>254</v>
      </c>
      <c r="H1531" t="s">
        <v>328</v>
      </c>
      <c r="I1531" t="str">
        <f>RIGHT(HvDOutputData[[#This Row],[OPLocCode]],1)</f>
        <v>C</v>
      </c>
      <c r="J1531" t="s">
        <v>429</v>
      </c>
    </row>
    <row r="1532" spans="1:10" x14ac:dyDescent="0.45">
      <c r="A1532" t="s">
        <v>14</v>
      </c>
      <c r="B1532" t="s">
        <v>118</v>
      </c>
      <c r="C1532" t="s">
        <v>121</v>
      </c>
      <c r="D1532" s="1" t="s">
        <v>216</v>
      </c>
      <c r="E1532" t="s">
        <v>46</v>
      </c>
      <c r="F1532" t="s">
        <v>27</v>
      </c>
      <c r="G1532" t="s">
        <v>254</v>
      </c>
      <c r="H1532" t="s">
        <v>329</v>
      </c>
      <c r="I1532" t="str">
        <f>RIGHT(HvDOutputData[[#This Row],[OPLocCode]],1)</f>
        <v>A</v>
      </c>
      <c r="J1532" t="s">
        <v>435</v>
      </c>
    </row>
    <row r="1533" spans="1:10" x14ac:dyDescent="0.45">
      <c r="A1533" t="s">
        <v>14</v>
      </c>
      <c r="B1533" t="s">
        <v>118</v>
      </c>
      <c r="C1533" t="s">
        <v>121</v>
      </c>
      <c r="D1533" s="1" t="s">
        <v>216</v>
      </c>
      <c r="E1533" t="s">
        <v>46</v>
      </c>
      <c r="F1533" t="s">
        <v>27</v>
      </c>
      <c r="G1533" t="s">
        <v>254</v>
      </c>
      <c r="H1533" t="s">
        <v>330</v>
      </c>
      <c r="I1533" t="str">
        <f>RIGHT(HvDOutputData[[#This Row],[OPLocCode]],1)</f>
        <v>B</v>
      </c>
      <c r="J1533" t="s">
        <v>441</v>
      </c>
    </row>
    <row r="1534" spans="1:10" x14ac:dyDescent="0.45">
      <c r="A1534" t="s">
        <v>14</v>
      </c>
      <c r="B1534" t="s">
        <v>118</v>
      </c>
      <c r="C1534" t="s">
        <v>121</v>
      </c>
      <c r="D1534" s="1" t="s">
        <v>216</v>
      </c>
      <c r="E1534" t="s">
        <v>46</v>
      </c>
      <c r="F1534" t="s">
        <v>27</v>
      </c>
      <c r="G1534" t="s">
        <v>254</v>
      </c>
      <c r="H1534" t="s">
        <v>331</v>
      </c>
      <c r="I1534" t="str">
        <f>RIGHT(HvDOutputData[[#This Row],[OPLocCode]],1)</f>
        <v>C</v>
      </c>
      <c r="J1534" t="s">
        <v>447</v>
      </c>
    </row>
    <row r="1535" spans="1:10" x14ac:dyDescent="0.45">
      <c r="A1535" t="s">
        <v>14</v>
      </c>
      <c r="B1535" t="s">
        <v>118</v>
      </c>
      <c r="C1535" t="s">
        <v>121</v>
      </c>
      <c r="D1535" s="1" t="s">
        <v>216</v>
      </c>
      <c r="E1535" t="s">
        <v>46</v>
      </c>
      <c r="F1535" t="s">
        <v>27</v>
      </c>
      <c r="G1535" t="s">
        <v>254</v>
      </c>
      <c r="H1535" t="s">
        <v>332</v>
      </c>
      <c r="I1535" t="str">
        <f>RIGHT(HvDOutputData[[#This Row],[OPLocCode]],1)</f>
        <v>A</v>
      </c>
      <c r="J1535" t="s">
        <v>453</v>
      </c>
    </row>
    <row r="1536" spans="1:10" x14ac:dyDescent="0.45">
      <c r="A1536" t="s">
        <v>14</v>
      </c>
      <c r="B1536" t="s">
        <v>118</v>
      </c>
      <c r="C1536" t="s">
        <v>121</v>
      </c>
      <c r="D1536" s="1" t="s">
        <v>216</v>
      </c>
      <c r="E1536" t="s">
        <v>46</v>
      </c>
      <c r="F1536" t="s">
        <v>27</v>
      </c>
      <c r="G1536" t="s">
        <v>254</v>
      </c>
      <c r="H1536" t="s">
        <v>333</v>
      </c>
      <c r="I1536" t="str">
        <f>RIGHT(HvDOutputData[[#This Row],[OPLocCode]],1)</f>
        <v>B</v>
      </c>
      <c r="J1536" t="s">
        <v>459</v>
      </c>
    </row>
    <row r="1537" spans="1:10" x14ac:dyDescent="0.45">
      <c r="A1537" t="s">
        <v>14</v>
      </c>
      <c r="B1537" t="s">
        <v>118</v>
      </c>
      <c r="C1537" t="s">
        <v>121</v>
      </c>
      <c r="D1537" s="1" t="s">
        <v>216</v>
      </c>
      <c r="E1537" t="s">
        <v>46</v>
      </c>
      <c r="F1537" t="s">
        <v>27</v>
      </c>
      <c r="G1537" t="s">
        <v>254</v>
      </c>
      <c r="H1537" t="s">
        <v>334</v>
      </c>
      <c r="I1537" t="str">
        <f>RIGHT(HvDOutputData[[#This Row],[OPLocCode]],1)</f>
        <v>C</v>
      </c>
      <c r="J1537" t="s">
        <v>465</v>
      </c>
    </row>
    <row r="1538" spans="1:10" x14ac:dyDescent="0.45">
      <c r="A1538" t="s">
        <v>14</v>
      </c>
      <c r="B1538" t="s">
        <v>118</v>
      </c>
      <c r="C1538" t="s">
        <v>121</v>
      </c>
      <c r="D1538" s="1" t="s">
        <v>216</v>
      </c>
      <c r="E1538" t="s">
        <v>46</v>
      </c>
      <c r="F1538" t="s">
        <v>27</v>
      </c>
      <c r="G1538" t="s">
        <v>254</v>
      </c>
      <c r="H1538" t="s">
        <v>347</v>
      </c>
      <c r="I1538" t="str">
        <f>RIGHT(HvDOutputData[[#This Row],[OPLocCode]],1)</f>
        <v>A</v>
      </c>
      <c r="J1538" t="s">
        <v>400</v>
      </c>
    </row>
    <row r="1539" spans="1:10" x14ac:dyDescent="0.45">
      <c r="A1539" t="s">
        <v>14</v>
      </c>
      <c r="B1539" t="s">
        <v>118</v>
      </c>
      <c r="C1539" t="s">
        <v>121</v>
      </c>
      <c r="D1539" s="1" t="s">
        <v>216</v>
      </c>
      <c r="E1539" t="s">
        <v>46</v>
      </c>
      <c r="F1539" t="s">
        <v>27</v>
      </c>
      <c r="G1539" t="s">
        <v>254</v>
      </c>
      <c r="H1539" t="s">
        <v>348</v>
      </c>
      <c r="I1539" t="str">
        <f>RIGHT(HvDOutputData[[#This Row],[OPLocCode]],1)</f>
        <v>B</v>
      </c>
      <c r="J1539" t="s">
        <v>406</v>
      </c>
    </row>
    <row r="1540" spans="1:10" x14ac:dyDescent="0.45">
      <c r="A1540" t="s">
        <v>14</v>
      </c>
      <c r="B1540" t="s">
        <v>118</v>
      </c>
      <c r="C1540" t="s">
        <v>121</v>
      </c>
      <c r="D1540" s="1" t="s">
        <v>216</v>
      </c>
      <c r="E1540" t="s">
        <v>46</v>
      </c>
      <c r="F1540" t="s">
        <v>27</v>
      </c>
      <c r="G1540" t="s">
        <v>254</v>
      </c>
      <c r="H1540" t="s">
        <v>349</v>
      </c>
      <c r="I1540" t="str">
        <f>RIGHT(HvDOutputData[[#This Row],[OPLocCode]],1)</f>
        <v>C</v>
      </c>
      <c r="J1540" t="s">
        <v>412</v>
      </c>
    </row>
    <row r="1541" spans="1:10" x14ac:dyDescent="0.45">
      <c r="A1541" t="s">
        <v>14</v>
      </c>
      <c r="B1541" t="s">
        <v>118</v>
      </c>
      <c r="C1541" t="s">
        <v>121</v>
      </c>
      <c r="D1541" s="1" t="s">
        <v>216</v>
      </c>
      <c r="E1541" t="s">
        <v>46</v>
      </c>
      <c r="F1541" t="s">
        <v>27</v>
      </c>
      <c r="G1541" t="s">
        <v>254</v>
      </c>
      <c r="H1541" t="s">
        <v>338</v>
      </c>
      <c r="I1541" t="str">
        <f>RIGHT(HvDOutputData[[#This Row],[OPLocCode]],1)</f>
        <v>A</v>
      </c>
      <c r="J1541" t="s">
        <v>418</v>
      </c>
    </row>
    <row r="1542" spans="1:10" x14ac:dyDescent="0.45">
      <c r="A1542" t="s">
        <v>14</v>
      </c>
      <c r="B1542" t="s">
        <v>118</v>
      </c>
      <c r="C1542" t="s">
        <v>121</v>
      </c>
      <c r="D1542" s="1" t="s">
        <v>216</v>
      </c>
      <c r="E1542" t="s">
        <v>46</v>
      </c>
      <c r="F1542" t="s">
        <v>27</v>
      </c>
      <c r="G1542" t="s">
        <v>254</v>
      </c>
      <c r="H1542" t="s">
        <v>339</v>
      </c>
      <c r="I1542" t="str">
        <f>RIGHT(HvDOutputData[[#This Row],[OPLocCode]],1)</f>
        <v>B</v>
      </c>
      <c r="J1542" t="s">
        <v>424</v>
      </c>
    </row>
    <row r="1543" spans="1:10" x14ac:dyDescent="0.45">
      <c r="A1543" t="s">
        <v>14</v>
      </c>
      <c r="B1543" t="s">
        <v>118</v>
      </c>
      <c r="C1543" t="s">
        <v>121</v>
      </c>
      <c r="D1543" s="1" t="s">
        <v>216</v>
      </c>
      <c r="E1543" t="s">
        <v>46</v>
      </c>
      <c r="F1543" t="s">
        <v>27</v>
      </c>
      <c r="G1543" t="s">
        <v>254</v>
      </c>
      <c r="H1543" t="s">
        <v>340</v>
      </c>
      <c r="I1543" t="str">
        <f>RIGHT(HvDOutputData[[#This Row],[OPLocCode]],1)</f>
        <v>C</v>
      </c>
      <c r="J1543" t="s">
        <v>430</v>
      </c>
    </row>
    <row r="1544" spans="1:10" x14ac:dyDescent="0.45">
      <c r="A1544" t="s">
        <v>14</v>
      </c>
      <c r="B1544" t="s">
        <v>118</v>
      </c>
      <c r="C1544" t="s">
        <v>121</v>
      </c>
      <c r="D1544" s="1" t="s">
        <v>216</v>
      </c>
      <c r="E1544" t="s">
        <v>46</v>
      </c>
      <c r="F1544" t="s">
        <v>27</v>
      </c>
      <c r="G1544" t="s">
        <v>254</v>
      </c>
      <c r="H1544" t="s">
        <v>341</v>
      </c>
      <c r="I1544" t="str">
        <f>RIGHT(HvDOutputData[[#This Row],[OPLocCode]],1)</f>
        <v>A</v>
      </c>
      <c r="J1544" t="s">
        <v>436</v>
      </c>
    </row>
    <row r="1545" spans="1:10" x14ac:dyDescent="0.45">
      <c r="A1545" t="s">
        <v>14</v>
      </c>
      <c r="B1545" t="s">
        <v>118</v>
      </c>
      <c r="C1545" t="s">
        <v>121</v>
      </c>
      <c r="D1545" s="1" t="s">
        <v>216</v>
      </c>
      <c r="E1545" t="s">
        <v>46</v>
      </c>
      <c r="F1545" t="s">
        <v>27</v>
      </c>
      <c r="G1545" t="s">
        <v>254</v>
      </c>
      <c r="H1545" t="s">
        <v>342</v>
      </c>
      <c r="I1545" t="str">
        <f>RIGHT(HvDOutputData[[#This Row],[OPLocCode]],1)</f>
        <v>B</v>
      </c>
      <c r="J1545" t="s">
        <v>442</v>
      </c>
    </row>
    <row r="1546" spans="1:10" x14ac:dyDescent="0.45">
      <c r="A1546" t="s">
        <v>14</v>
      </c>
      <c r="B1546" t="s">
        <v>118</v>
      </c>
      <c r="C1546" t="s">
        <v>121</v>
      </c>
      <c r="D1546" s="1" t="s">
        <v>216</v>
      </c>
      <c r="E1546" t="s">
        <v>46</v>
      </c>
      <c r="F1546" t="s">
        <v>27</v>
      </c>
      <c r="G1546" t="s">
        <v>254</v>
      </c>
      <c r="H1546" t="s">
        <v>343</v>
      </c>
      <c r="I1546" t="str">
        <f>RIGHT(HvDOutputData[[#This Row],[OPLocCode]],1)</f>
        <v>C</v>
      </c>
      <c r="J1546" t="s">
        <v>448</v>
      </c>
    </row>
    <row r="1547" spans="1:10" x14ac:dyDescent="0.45">
      <c r="A1547" t="s">
        <v>14</v>
      </c>
      <c r="B1547" t="s">
        <v>118</v>
      </c>
      <c r="C1547" t="s">
        <v>121</v>
      </c>
      <c r="D1547" s="1" t="s">
        <v>216</v>
      </c>
      <c r="E1547" t="s">
        <v>46</v>
      </c>
      <c r="F1547" t="s">
        <v>27</v>
      </c>
      <c r="G1547" t="s">
        <v>254</v>
      </c>
      <c r="H1547" t="s">
        <v>344</v>
      </c>
      <c r="I1547" t="str">
        <f>RIGHT(HvDOutputData[[#This Row],[OPLocCode]],1)</f>
        <v>A</v>
      </c>
      <c r="J1547" t="s">
        <v>454</v>
      </c>
    </row>
    <row r="1548" spans="1:10" x14ac:dyDescent="0.45">
      <c r="A1548" t="s">
        <v>14</v>
      </c>
      <c r="B1548" t="s">
        <v>118</v>
      </c>
      <c r="C1548" t="s">
        <v>121</v>
      </c>
      <c r="D1548" s="1" t="s">
        <v>216</v>
      </c>
      <c r="E1548" t="s">
        <v>46</v>
      </c>
      <c r="F1548" t="s">
        <v>27</v>
      </c>
      <c r="G1548" t="s">
        <v>254</v>
      </c>
      <c r="H1548" t="s">
        <v>345</v>
      </c>
      <c r="I1548" t="str">
        <f>RIGHT(HvDOutputData[[#This Row],[OPLocCode]],1)</f>
        <v>B</v>
      </c>
      <c r="J1548" t="s">
        <v>460</v>
      </c>
    </row>
    <row r="1549" spans="1:10" x14ac:dyDescent="0.45">
      <c r="A1549" t="s">
        <v>14</v>
      </c>
      <c r="B1549" t="s">
        <v>118</v>
      </c>
      <c r="C1549" t="s">
        <v>121</v>
      </c>
      <c r="D1549" s="1" t="s">
        <v>216</v>
      </c>
      <c r="E1549" t="s">
        <v>46</v>
      </c>
      <c r="F1549" t="s">
        <v>27</v>
      </c>
      <c r="G1549" t="s">
        <v>254</v>
      </c>
      <c r="H1549" t="s">
        <v>346</v>
      </c>
      <c r="I1549" t="str">
        <f>RIGHT(HvDOutputData[[#This Row],[OPLocCode]],1)</f>
        <v>C</v>
      </c>
      <c r="J1549" t="s">
        <v>466</v>
      </c>
    </row>
    <row r="1550" spans="1:10" x14ac:dyDescent="0.45">
      <c r="A1550" t="s">
        <v>14</v>
      </c>
      <c r="B1550" t="s">
        <v>118</v>
      </c>
      <c r="C1550" t="s">
        <v>121</v>
      </c>
      <c r="D1550" s="1" t="s">
        <v>216</v>
      </c>
      <c r="E1550" t="s">
        <v>46</v>
      </c>
      <c r="F1550" t="s">
        <v>27</v>
      </c>
      <c r="G1550" t="s">
        <v>254</v>
      </c>
      <c r="H1550" t="s">
        <v>359</v>
      </c>
      <c r="I1550" t="str">
        <f>RIGHT(HvDOutputData[[#This Row],[OPLocCode]],1)</f>
        <v>A</v>
      </c>
      <c r="J1550" t="s">
        <v>401</v>
      </c>
    </row>
    <row r="1551" spans="1:10" x14ac:dyDescent="0.45">
      <c r="A1551" t="s">
        <v>14</v>
      </c>
      <c r="B1551" t="s">
        <v>118</v>
      </c>
      <c r="C1551" t="s">
        <v>121</v>
      </c>
      <c r="D1551" s="1" t="s">
        <v>216</v>
      </c>
      <c r="E1551" t="s">
        <v>46</v>
      </c>
      <c r="F1551" t="s">
        <v>27</v>
      </c>
      <c r="G1551" t="s">
        <v>254</v>
      </c>
      <c r="H1551" t="s">
        <v>360</v>
      </c>
      <c r="I1551" t="str">
        <f>RIGHT(HvDOutputData[[#This Row],[OPLocCode]],1)</f>
        <v>B</v>
      </c>
      <c r="J1551" t="s">
        <v>407</v>
      </c>
    </row>
    <row r="1552" spans="1:10" x14ac:dyDescent="0.45">
      <c r="A1552" t="s">
        <v>14</v>
      </c>
      <c r="B1552" t="s">
        <v>118</v>
      </c>
      <c r="C1552" t="s">
        <v>121</v>
      </c>
      <c r="D1552" s="1" t="s">
        <v>216</v>
      </c>
      <c r="E1552" t="s">
        <v>46</v>
      </c>
      <c r="F1552" t="s">
        <v>27</v>
      </c>
      <c r="G1552" t="s">
        <v>254</v>
      </c>
      <c r="H1552" t="s">
        <v>361</v>
      </c>
      <c r="I1552" t="str">
        <f>RIGHT(HvDOutputData[[#This Row],[OPLocCode]],1)</f>
        <v>C</v>
      </c>
      <c r="J1552" t="s">
        <v>413</v>
      </c>
    </row>
    <row r="1553" spans="1:10" x14ac:dyDescent="0.45">
      <c r="A1553" t="s">
        <v>14</v>
      </c>
      <c r="B1553" t="s">
        <v>118</v>
      </c>
      <c r="C1553" t="s">
        <v>121</v>
      </c>
      <c r="D1553" s="1" t="s">
        <v>216</v>
      </c>
      <c r="E1553" t="s">
        <v>46</v>
      </c>
      <c r="F1553" t="s">
        <v>27</v>
      </c>
      <c r="G1553" t="s">
        <v>254</v>
      </c>
      <c r="H1553" t="s">
        <v>350</v>
      </c>
      <c r="I1553" t="str">
        <f>RIGHT(HvDOutputData[[#This Row],[OPLocCode]],1)</f>
        <v>A</v>
      </c>
      <c r="J1553" t="s">
        <v>419</v>
      </c>
    </row>
    <row r="1554" spans="1:10" x14ac:dyDescent="0.45">
      <c r="A1554" t="s">
        <v>14</v>
      </c>
      <c r="B1554" t="s">
        <v>118</v>
      </c>
      <c r="C1554" t="s">
        <v>121</v>
      </c>
      <c r="D1554" s="1" t="s">
        <v>216</v>
      </c>
      <c r="E1554" t="s">
        <v>46</v>
      </c>
      <c r="F1554" t="s">
        <v>27</v>
      </c>
      <c r="G1554" t="s">
        <v>254</v>
      </c>
      <c r="H1554" t="s">
        <v>351</v>
      </c>
      <c r="I1554" t="str">
        <f>RIGHT(HvDOutputData[[#This Row],[OPLocCode]],1)</f>
        <v>B</v>
      </c>
      <c r="J1554" t="s">
        <v>425</v>
      </c>
    </row>
    <row r="1555" spans="1:10" x14ac:dyDescent="0.45">
      <c r="A1555" t="s">
        <v>14</v>
      </c>
      <c r="B1555" t="s">
        <v>118</v>
      </c>
      <c r="C1555" t="s">
        <v>121</v>
      </c>
      <c r="D1555" s="1" t="s">
        <v>216</v>
      </c>
      <c r="E1555" t="s">
        <v>46</v>
      </c>
      <c r="F1555" t="s">
        <v>27</v>
      </c>
      <c r="G1555" t="s">
        <v>254</v>
      </c>
      <c r="H1555" t="s">
        <v>352</v>
      </c>
      <c r="I1555" t="str">
        <f>RIGHT(HvDOutputData[[#This Row],[OPLocCode]],1)</f>
        <v>C</v>
      </c>
      <c r="J1555" t="s">
        <v>431</v>
      </c>
    </row>
    <row r="1556" spans="1:10" x14ac:dyDescent="0.45">
      <c r="A1556" t="s">
        <v>14</v>
      </c>
      <c r="B1556" t="s">
        <v>118</v>
      </c>
      <c r="C1556" t="s">
        <v>121</v>
      </c>
      <c r="D1556" s="1" t="s">
        <v>216</v>
      </c>
      <c r="E1556" t="s">
        <v>46</v>
      </c>
      <c r="F1556" t="s">
        <v>27</v>
      </c>
      <c r="G1556" t="s">
        <v>254</v>
      </c>
      <c r="H1556" t="s">
        <v>353</v>
      </c>
      <c r="I1556" t="str">
        <f>RIGHT(HvDOutputData[[#This Row],[OPLocCode]],1)</f>
        <v>A</v>
      </c>
      <c r="J1556" t="s">
        <v>437</v>
      </c>
    </row>
    <row r="1557" spans="1:10" x14ac:dyDescent="0.45">
      <c r="A1557" t="s">
        <v>14</v>
      </c>
      <c r="B1557" t="s">
        <v>118</v>
      </c>
      <c r="C1557" t="s">
        <v>121</v>
      </c>
      <c r="D1557" s="1" t="s">
        <v>216</v>
      </c>
      <c r="E1557" t="s">
        <v>46</v>
      </c>
      <c r="F1557" t="s">
        <v>27</v>
      </c>
      <c r="G1557" t="s">
        <v>254</v>
      </c>
      <c r="H1557" t="s">
        <v>354</v>
      </c>
      <c r="I1557" t="str">
        <f>RIGHT(HvDOutputData[[#This Row],[OPLocCode]],1)</f>
        <v>B</v>
      </c>
      <c r="J1557" t="s">
        <v>443</v>
      </c>
    </row>
    <row r="1558" spans="1:10" x14ac:dyDescent="0.45">
      <c r="A1558" t="s">
        <v>14</v>
      </c>
      <c r="B1558" t="s">
        <v>118</v>
      </c>
      <c r="C1558" t="s">
        <v>121</v>
      </c>
      <c r="D1558" s="1" t="s">
        <v>216</v>
      </c>
      <c r="E1558" t="s">
        <v>46</v>
      </c>
      <c r="F1558" t="s">
        <v>27</v>
      </c>
      <c r="G1558" t="s">
        <v>254</v>
      </c>
      <c r="H1558" t="s">
        <v>355</v>
      </c>
      <c r="I1558" t="str">
        <f>RIGHT(HvDOutputData[[#This Row],[OPLocCode]],1)</f>
        <v>C</v>
      </c>
      <c r="J1558" t="s">
        <v>449</v>
      </c>
    </row>
    <row r="1559" spans="1:10" x14ac:dyDescent="0.45">
      <c r="A1559" t="s">
        <v>14</v>
      </c>
      <c r="B1559" t="s">
        <v>118</v>
      </c>
      <c r="C1559" t="s">
        <v>121</v>
      </c>
      <c r="D1559" s="1" t="s">
        <v>216</v>
      </c>
      <c r="E1559" t="s">
        <v>46</v>
      </c>
      <c r="F1559" t="s">
        <v>27</v>
      </c>
      <c r="G1559" t="s">
        <v>254</v>
      </c>
      <c r="H1559" t="s">
        <v>356</v>
      </c>
      <c r="I1559" t="str">
        <f>RIGHT(HvDOutputData[[#This Row],[OPLocCode]],1)</f>
        <v>A</v>
      </c>
      <c r="J1559" t="s">
        <v>455</v>
      </c>
    </row>
    <row r="1560" spans="1:10" x14ac:dyDescent="0.45">
      <c r="A1560" t="s">
        <v>14</v>
      </c>
      <c r="B1560" t="s">
        <v>118</v>
      </c>
      <c r="C1560" t="s">
        <v>121</v>
      </c>
      <c r="D1560" s="1" t="s">
        <v>216</v>
      </c>
      <c r="E1560" t="s">
        <v>46</v>
      </c>
      <c r="F1560" t="s">
        <v>27</v>
      </c>
      <c r="G1560" t="s">
        <v>254</v>
      </c>
      <c r="H1560" t="s">
        <v>357</v>
      </c>
      <c r="I1560" t="str">
        <f>RIGHT(HvDOutputData[[#This Row],[OPLocCode]],1)</f>
        <v>B</v>
      </c>
      <c r="J1560" t="s">
        <v>461</v>
      </c>
    </row>
    <row r="1561" spans="1:10" x14ac:dyDescent="0.45">
      <c r="A1561" t="s">
        <v>14</v>
      </c>
      <c r="B1561" t="s">
        <v>118</v>
      </c>
      <c r="C1561" t="s">
        <v>121</v>
      </c>
      <c r="D1561" s="1" t="s">
        <v>216</v>
      </c>
      <c r="E1561" t="s">
        <v>46</v>
      </c>
      <c r="F1561" t="s">
        <v>27</v>
      </c>
      <c r="G1561" t="s">
        <v>254</v>
      </c>
      <c r="H1561" t="s">
        <v>358</v>
      </c>
      <c r="I1561" t="str">
        <f>RIGHT(HvDOutputData[[#This Row],[OPLocCode]],1)</f>
        <v>C</v>
      </c>
      <c r="J1561" t="s">
        <v>467</v>
      </c>
    </row>
    <row r="1562" spans="1:10" x14ac:dyDescent="0.45">
      <c r="A1562" t="s">
        <v>14</v>
      </c>
      <c r="B1562" t="s">
        <v>116</v>
      </c>
      <c r="C1562" t="s">
        <v>119</v>
      </c>
      <c r="D1562" s="1" t="s">
        <v>223</v>
      </c>
      <c r="E1562" t="s">
        <v>45</v>
      </c>
      <c r="F1562" t="s">
        <v>27</v>
      </c>
      <c r="G1562" t="s">
        <v>254</v>
      </c>
      <c r="H1562" t="s">
        <v>262</v>
      </c>
      <c r="I1562" t="str">
        <f>RIGHT(HvDOutputData[[#This Row],[OPLocCode]],1)</f>
        <v>1</v>
      </c>
      <c r="J1562" t="s">
        <v>362</v>
      </c>
    </row>
    <row r="1563" spans="1:10" x14ac:dyDescent="0.45">
      <c r="A1563" t="s">
        <v>14</v>
      </c>
      <c r="B1563" t="s">
        <v>116</v>
      </c>
      <c r="C1563" t="s">
        <v>119</v>
      </c>
      <c r="D1563" s="1" t="s">
        <v>223</v>
      </c>
      <c r="E1563" t="s">
        <v>45</v>
      </c>
      <c r="F1563" t="s">
        <v>27</v>
      </c>
      <c r="G1563" t="s">
        <v>254</v>
      </c>
      <c r="H1563" t="s">
        <v>263</v>
      </c>
      <c r="I1563" t="str">
        <f>RIGHT(HvDOutputData[[#This Row],[OPLocCode]],1)</f>
        <v>2</v>
      </c>
      <c r="J1563" t="s">
        <v>363</v>
      </c>
    </row>
    <row r="1564" spans="1:10" x14ac:dyDescent="0.45">
      <c r="A1564" t="s">
        <v>14</v>
      </c>
      <c r="B1564" t="s">
        <v>116</v>
      </c>
      <c r="C1564" t="s">
        <v>119</v>
      </c>
      <c r="D1564" s="1" t="s">
        <v>223</v>
      </c>
      <c r="E1564" t="s">
        <v>45</v>
      </c>
      <c r="F1564" t="s">
        <v>27</v>
      </c>
      <c r="G1564" t="s">
        <v>254</v>
      </c>
      <c r="H1564" t="s">
        <v>264</v>
      </c>
      <c r="I1564" t="str">
        <f>RIGHT(HvDOutputData[[#This Row],[OPLocCode]],1)</f>
        <v>3</v>
      </c>
      <c r="J1564" t="s">
        <v>364</v>
      </c>
    </row>
    <row r="1565" spans="1:10" x14ac:dyDescent="0.45">
      <c r="A1565" t="s">
        <v>14</v>
      </c>
      <c r="B1565" t="s">
        <v>116</v>
      </c>
      <c r="C1565" t="s">
        <v>119</v>
      </c>
      <c r="D1565" s="1" t="s">
        <v>223</v>
      </c>
      <c r="E1565" t="s">
        <v>45</v>
      </c>
      <c r="F1565" t="s">
        <v>27</v>
      </c>
      <c r="G1565" t="s">
        <v>254</v>
      </c>
      <c r="H1565" t="s">
        <v>265</v>
      </c>
      <c r="I1565" t="str">
        <f>RIGHT(HvDOutputData[[#This Row],[OPLocCode]],1)</f>
        <v>4</v>
      </c>
      <c r="J1565" t="s">
        <v>362</v>
      </c>
    </row>
    <row r="1566" spans="1:10" x14ac:dyDescent="0.45">
      <c r="A1566" t="s">
        <v>14</v>
      </c>
      <c r="B1566" t="s">
        <v>116</v>
      </c>
      <c r="C1566" t="s">
        <v>119</v>
      </c>
      <c r="D1566" s="1" t="s">
        <v>223</v>
      </c>
      <c r="E1566" t="s">
        <v>45</v>
      </c>
      <c r="F1566" t="s">
        <v>27</v>
      </c>
      <c r="G1566" t="s">
        <v>254</v>
      </c>
      <c r="H1566" t="s">
        <v>266</v>
      </c>
      <c r="I1566" t="str">
        <f>RIGHT(HvDOutputData[[#This Row],[OPLocCode]],1)</f>
        <v>5</v>
      </c>
      <c r="J1566" t="s">
        <v>365</v>
      </c>
    </row>
    <row r="1567" spans="1:10" x14ac:dyDescent="0.45">
      <c r="A1567" t="s">
        <v>14</v>
      </c>
      <c r="B1567" t="s">
        <v>116</v>
      </c>
      <c r="C1567" t="s">
        <v>119</v>
      </c>
      <c r="D1567" s="1" t="s">
        <v>223</v>
      </c>
      <c r="E1567" t="s">
        <v>45</v>
      </c>
      <c r="F1567" t="s">
        <v>27</v>
      </c>
      <c r="G1567" t="s">
        <v>254</v>
      </c>
      <c r="H1567" t="s">
        <v>267</v>
      </c>
      <c r="I1567" t="str">
        <f>RIGHT(HvDOutputData[[#This Row],[OPLocCode]],1)</f>
        <v>6</v>
      </c>
      <c r="J1567" t="s">
        <v>366</v>
      </c>
    </row>
    <row r="1568" spans="1:10" x14ac:dyDescent="0.45">
      <c r="A1568" t="s">
        <v>14</v>
      </c>
      <c r="B1568" t="s">
        <v>116</v>
      </c>
      <c r="C1568" t="s">
        <v>119</v>
      </c>
      <c r="D1568" s="1" t="s">
        <v>223</v>
      </c>
      <c r="E1568" t="s">
        <v>45</v>
      </c>
      <c r="F1568" t="s">
        <v>27</v>
      </c>
      <c r="G1568" t="s">
        <v>254</v>
      </c>
      <c r="H1568" t="s">
        <v>256</v>
      </c>
      <c r="I1568" t="str">
        <f>RIGHT(HvDOutputData[[#This Row],[OPLocCode]],1)</f>
        <v>1</v>
      </c>
      <c r="J1568" t="s">
        <v>367</v>
      </c>
    </row>
    <row r="1569" spans="1:10" x14ac:dyDescent="0.45">
      <c r="A1569" t="s">
        <v>14</v>
      </c>
      <c r="B1569" t="s">
        <v>116</v>
      </c>
      <c r="C1569" t="s">
        <v>119</v>
      </c>
      <c r="D1569" s="1" t="s">
        <v>223</v>
      </c>
      <c r="E1569" t="s">
        <v>45</v>
      </c>
      <c r="F1569" t="s">
        <v>27</v>
      </c>
      <c r="G1569" t="s">
        <v>254</v>
      </c>
      <c r="H1569" t="s">
        <v>257</v>
      </c>
      <c r="I1569" t="str">
        <f>RIGHT(HvDOutputData[[#This Row],[OPLocCode]],1)</f>
        <v>2</v>
      </c>
      <c r="J1569" t="s">
        <v>368</v>
      </c>
    </row>
    <row r="1570" spans="1:10" x14ac:dyDescent="0.45">
      <c r="A1570" t="s">
        <v>14</v>
      </c>
      <c r="B1570" t="s">
        <v>116</v>
      </c>
      <c r="C1570" t="s">
        <v>119</v>
      </c>
      <c r="D1570" s="1" t="s">
        <v>223</v>
      </c>
      <c r="E1570" t="s">
        <v>45</v>
      </c>
      <c r="F1570" t="s">
        <v>27</v>
      </c>
      <c r="G1570" t="s">
        <v>254</v>
      </c>
      <c r="H1570" t="s">
        <v>258</v>
      </c>
      <c r="I1570" t="str">
        <f>RIGHT(HvDOutputData[[#This Row],[OPLocCode]],1)</f>
        <v>3</v>
      </c>
      <c r="J1570" t="s">
        <v>369</v>
      </c>
    </row>
    <row r="1571" spans="1:10" x14ac:dyDescent="0.45">
      <c r="A1571" t="s">
        <v>14</v>
      </c>
      <c r="B1571" t="s">
        <v>116</v>
      </c>
      <c r="C1571" t="s">
        <v>119</v>
      </c>
      <c r="D1571" s="1" t="s">
        <v>223</v>
      </c>
      <c r="E1571" t="s">
        <v>45</v>
      </c>
      <c r="F1571" t="s">
        <v>27</v>
      </c>
      <c r="G1571" t="s">
        <v>254</v>
      </c>
      <c r="H1571" t="s">
        <v>259</v>
      </c>
      <c r="I1571" t="str">
        <f>RIGHT(HvDOutputData[[#This Row],[OPLocCode]],1)</f>
        <v>4</v>
      </c>
      <c r="J1571" t="s">
        <v>367</v>
      </c>
    </row>
    <row r="1572" spans="1:10" x14ac:dyDescent="0.45">
      <c r="A1572" t="s">
        <v>14</v>
      </c>
      <c r="B1572" t="s">
        <v>116</v>
      </c>
      <c r="C1572" t="s">
        <v>119</v>
      </c>
      <c r="D1572" s="1" t="s">
        <v>223</v>
      </c>
      <c r="E1572" t="s">
        <v>45</v>
      </c>
      <c r="F1572" t="s">
        <v>27</v>
      </c>
      <c r="G1572" t="s">
        <v>254</v>
      </c>
      <c r="H1572" t="s">
        <v>260</v>
      </c>
      <c r="I1572" t="str">
        <f>RIGHT(HvDOutputData[[#This Row],[OPLocCode]],1)</f>
        <v>5</v>
      </c>
      <c r="J1572" t="s">
        <v>370</v>
      </c>
    </row>
    <row r="1573" spans="1:10" x14ac:dyDescent="0.45">
      <c r="A1573" t="s">
        <v>14</v>
      </c>
      <c r="B1573" t="s">
        <v>116</v>
      </c>
      <c r="C1573" t="s">
        <v>119</v>
      </c>
      <c r="D1573" s="1" t="s">
        <v>223</v>
      </c>
      <c r="E1573" t="s">
        <v>45</v>
      </c>
      <c r="F1573" t="s">
        <v>27</v>
      </c>
      <c r="G1573" t="s">
        <v>254</v>
      </c>
      <c r="H1573" t="s">
        <v>261</v>
      </c>
      <c r="I1573" t="str">
        <f>RIGHT(HvDOutputData[[#This Row],[OPLocCode]],1)</f>
        <v>6</v>
      </c>
      <c r="J1573" t="s">
        <v>371</v>
      </c>
    </row>
    <row r="1574" spans="1:10" x14ac:dyDescent="0.45">
      <c r="A1574" t="s">
        <v>14</v>
      </c>
      <c r="B1574" t="s">
        <v>116</v>
      </c>
      <c r="C1574" t="s">
        <v>119</v>
      </c>
      <c r="D1574" s="1" t="s">
        <v>223</v>
      </c>
      <c r="E1574" t="s">
        <v>45</v>
      </c>
      <c r="F1574" t="s">
        <v>27</v>
      </c>
      <c r="G1574" t="s">
        <v>254</v>
      </c>
      <c r="H1574" t="s">
        <v>268</v>
      </c>
      <c r="I1574" t="str">
        <f>RIGHT(HvDOutputData[[#This Row],[OPLocCode]],1)</f>
        <v>1</v>
      </c>
      <c r="J1574" t="s">
        <v>372</v>
      </c>
    </row>
    <row r="1575" spans="1:10" x14ac:dyDescent="0.45">
      <c r="A1575" t="s">
        <v>14</v>
      </c>
      <c r="B1575" t="s">
        <v>116</v>
      </c>
      <c r="C1575" t="s">
        <v>119</v>
      </c>
      <c r="D1575" s="1" t="s">
        <v>223</v>
      </c>
      <c r="E1575" t="s">
        <v>45</v>
      </c>
      <c r="F1575" t="s">
        <v>27</v>
      </c>
      <c r="G1575" t="s">
        <v>254</v>
      </c>
      <c r="H1575" t="s">
        <v>269</v>
      </c>
      <c r="I1575" t="str">
        <f>RIGHT(HvDOutputData[[#This Row],[OPLocCode]],1)</f>
        <v>2</v>
      </c>
      <c r="J1575" t="s">
        <v>373</v>
      </c>
    </row>
    <row r="1576" spans="1:10" x14ac:dyDescent="0.45">
      <c r="A1576" t="s">
        <v>14</v>
      </c>
      <c r="B1576" t="s">
        <v>116</v>
      </c>
      <c r="C1576" t="s">
        <v>119</v>
      </c>
      <c r="D1576" s="1" t="s">
        <v>223</v>
      </c>
      <c r="E1576" t="s">
        <v>45</v>
      </c>
      <c r="F1576" t="s">
        <v>27</v>
      </c>
      <c r="G1576" t="s">
        <v>254</v>
      </c>
      <c r="H1576" t="s">
        <v>270</v>
      </c>
      <c r="I1576" t="str">
        <f>RIGHT(HvDOutputData[[#This Row],[OPLocCode]],1)</f>
        <v>3</v>
      </c>
      <c r="J1576" t="s">
        <v>374</v>
      </c>
    </row>
    <row r="1577" spans="1:10" x14ac:dyDescent="0.45">
      <c r="A1577" t="s">
        <v>14</v>
      </c>
      <c r="B1577" t="s">
        <v>116</v>
      </c>
      <c r="C1577" t="s">
        <v>119</v>
      </c>
      <c r="D1577" s="1" t="s">
        <v>223</v>
      </c>
      <c r="E1577" t="s">
        <v>45</v>
      </c>
      <c r="F1577" t="s">
        <v>27</v>
      </c>
      <c r="G1577" t="s">
        <v>254</v>
      </c>
      <c r="H1577" t="s">
        <v>271</v>
      </c>
      <c r="I1577" t="str">
        <f>RIGHT(HvDOutputData[[#This Row],[OPLocCode]],1)</f>
        <v>4</v>
      </c>
      <c r="J1577" t="s">
        <v>375</v>
      </c>
    </row>
    <row r="1578" spans="1:10" x14ac:dyDescent="0.45">
      <c r="A1578" t="s">
        <v>14</v>
      </c>
      <c r="B1578" t="s">
        <v>116</v>
      </c>
      <c r="C1578" t="s">
        <v>119</v>
      </c>
      <c r="D1578" s="1" t="s">
        <v>223</v>
      </c>
      <c r="E1578" t="s">
        <v>45</v>
      </c>
      <c r="F1578" t="s">
        <v>27</v>
      </c>
      <c r="G1578" t="s">
        <v>254</v>
      </c>
      <c r="H1578" t="s">
        <v>272</v>
      </c>
      <c r="I1578" t="str">
        <f>RIGHT(HvDOutputData[[#This Row],[OPLocCode]],1)</f>
        <v>5</v>
      </c>
      <c r="J1578" t="s">
        <v>376</v>
      </c>
    </row>
    <row r="1579" spans="1:10" x14ac:dyDescent="0.45">
      <c r="A1579" t="s">
        <v>14</v>
      </c>
      <c r="B1579" t="s">
        <v>116</v>
      </c>
      <c r="C1579" t="s">
        <v>119</v>
      </c>
      <c r="D1579" s="1" t="s">
        <v>223</v>
      </c>
      <c r="E1579" t="s">
        <v>45</v>
      </c>
      <c r="F1579" t="s">
        <v>27</v>
      </c>
      <c r="G1579" t="s">
        <v>254</v>
      </c>
      <c r="H1579" t="s">
        <v>273</v>
      </c>
      <c r="I1579" t="str">
        <f>RIGHT(HvDOutputData[[#This Row],[OPLocCode]],1)</f>
        <v>6</v>
      </c>
      <c r="J1579" t="s">
        <v>377</v>
      </c>
    </row>
    <row r="1580" spans="1:10" x14ac:dyDescent="0.45">
      <c r="A1580" t="s">
        <v>14</v>
      </c>
      <c r="B1580" t="s">
        <v>116</v>
      </c>
      <c r="C1580" t="s">
        <v>119</v>
      </c>
      <c r="D1580" s="1" t="s">
        <v>223</v>
      </c>
      <c r="E1580" t="s">
        <v>45</v>
      </c>
      <c r="F1580" t="s">
        <v>27</v>
      </c>
      <c r="G1580" t="s">
        <v>254</v>
      </c>
      <c r="H1580" t="s">
        <v>274</v>
      </c>
      <c r="I1580" t="str">
        <f>RIGHT(HvDOutputData[[#This Row],[OPLocCode]],1)</f>
        <v>1</v>
      </c>
      <c r="J1580" t="s">
        <v>378</v>
      </c>
    </row>
    <row r="1581" spans="1:10" x14ac:dyDescent="0.45">
      <c r="A1581" t="s">
        <v>14</v>
      </c>
      <c r="B1581" t="s">
        <v>116</v>
      </c>
      <c r="C1581" t="s">
        <v>119</v>
      </c>
      <c r="D1581" s="1" t="s">
        <v>223</v>
      </c>
      <c r="E1581" t="s">
        <v>45</v>
      </c>
      <c r="F1581" t="s">
        <v>27</v>
      </c>
      <c r="G1581" t="s">
        <v>254</v>
      </c>
      <c r="H1581" t="s">
        <v>275</v>
      </c>
      <c r="I1581" t="str">
        <f>RIGHT(HvDOutputData[[#This Row],[OPLocCode]],1)</f>
        <v>2</v>
      </c>
      <c r="J1581" t="s">
        <v>379</v>
      </c>
    </row>
    <row r="1582" spans="1:10" x14ac:dyDescent="0.45">
      <c r="A1582" t="s">
        <v>14</v>
      </c>
      <c r="B1582" t="s">
        <v>116</v>
      </c>
      <c r="C1582" t="s">
        <v>119</v>
      </c>
      <c r="D1582" s="1" t="s">
        <v>223</v>
      </c>
      <c r="E1582" t="s">
        <v>45</v>
      </c>
      <c r="F1582" t="s">
        <v>27</v>
      </c>
      <c r="G1582" t="s">
        <v>254</v>
      </c>
      <c r="H1582" t="s">
        <v>276</v>
      </c>
      <c r="I1582" t="str">
        <f>RIGHT(HvDOutputData[[#This Row],[OPLocCode]],1)</f>
        <v>3</v>
      </c>
      <c r="J1582" t="s">
        <v>380</v>
      </c>
    </row>
    <row r="1583" spans="1:10" x14ac:dyDescent="0.45">
      <c r="A1583" t="s">
        <v>14</v>
      </c>
      <c r="B1583" t="s">
        <v>116</v>
      </c>
      <c r="C1583" t="s">
        <v>119</v>
      </c>
      <c r="D1583" s="1" t="s">
        <v>223</v>
      </c>
      <c r="E1583" t="s">
        <v>45</v>
      </c>
      <c r="F1583" t="s">
        <v>27</v>
      </c>
      <c r="G1583" t="s">
        <v>254</v>
      </c>
      <c r="H1583" t="s">
        <v>277</v>
      </c>
      <c r="I1583" t="str">
        <f>RIGHT(HvDOutputData[[#This Row],[OPLocCode]],1)</f>
        <v>4</v>
      </c>
      <c r="J1583" t="s">
        <v>381</v>
      </c>
    </row>
    <row r="1584" spans="1:10" x14ac:dyDescent="0.45">
      <c r="A1584" t="s">
        <v>14</v>
      </c>
      <c r="B1584" t="s">
        <v>116</v>
      </c>
      <c r="C1584" t="s">
        <v>119</v>
      </c>
      <c r="D1584" s="1" t="s">
        <v>223</v>
      </c>
      <c r="E1584" t="s">
        <v>45</v>
      </c>
      <c r="F1584" t="s">
        <v>27</v>
      </c>
      <c r="G1584" t="s">
        <v>254</v>
      </c>
      <c r="H1584" t="s">
        <v>278</v>
      </c>
      <c r="I1584" t="str">
        <f>RIGHT(HvDOutputData[[#This Row],[OPLocCode]],1)</f>
        <v>5</v>
      </c>
      <c r="J1584" t="s">
        <v>382</v>
      </c>
    </row>
    <row r="1585" spans="1:10" x14ac:dyDescent="0.45">
      <c r="A1585" t="s">
        <v>14</v>
      </c>
      <c r="B1585" t="s">
        <v>116</v>
      </c>
      <c r="C1585" t="s">
        <v>119</v>
      </c>
      <c r="D1585" s="1" t="s">
        <v>223</v>
      </c>
      <c r="E1585" t="s">
        <v>45</v>
      </c>
      <c r="F1585" t="s">
        <v>27</v>
      </c>
      <c r="G1585" t="s">
        <v>254</v>
      </c>
      <c r="H1585" t="s">
        <v>279</v>
      </c>
      <c r="I1585" t="str">
        <f>RIGHT(HvDOutputData[[#This Row],[OPLocCode]],1)</f>
        <v>6</v>
      </c>
      <c r="J1585" t="s">
        <v>383</v>
      </c>
    </row>
    <row r="1586" spans="1:10" x14ac:dyDescent="0.45">
      <c r="A1586" t="s">
        <v>14</v>
      </c>
      <c r="B1586" t="s">
        <v>116</v>
      </c>
      <c r="C1586" t="s">
        <v>119</v>
      </c>
      <c r="D1586" s="1" t="s">
        <v>223</v>
      </c>
      <c r="E1586" t="s">
        <v>45</v>
      </c>
      <c r="F1586" t="s">
        <v>27</v>
      </c>
      <c r="G1586" t="s">
        <v>254</v>
      </c>
      <c r="H1586" t="s">
        <v>280</v>
      </c>
      <c r="I1586" t="str">
        <f>RIGHT(HvDOutputData[[#This Row],[OPLocCode]],1)</f>
        <v>1</v>
      </c>
      <c r="J1586" t="s">
        <v>384</v>
      </c>
    </row>
    <row r="1587" spans="1:10" x14ac:dyDescent="0.45">
      <c r="A1587" t="s">
        <v>14</v>
      </c>
      <c r="B1587" t="s">
        <v>116</v>
      </c>
      <c r="C1587" t="s">
        <v>119</v>
      </c>
      <c r="D1587" s="1" t="s">
        <v>223</v>
      </c>
      <c r="E1587" t="s">
        <v>45</v>
      </c>
      <c r="F1587" t="s">
        <v>27</v>
      </c>
      <c r="G1587" t="s">
        <v>254</v>
      </c>
      <c r="H1587" t="s">
        <v>281</v>
      </c>
      <c r="I1587" t="str">
        <f>RIGHT(HvDOutputData[[#This Row],[OPLocCode]],1)</f>
        <v>2</v>
      </c>
      <c r="J1587" t="s">
        <v>385</v>
      </c>
    </row>
    <row r="1588" spans="1:10" x14ac:dyDescent="0.45">
      <c r="A1588" t="s">
        <v>14</v>
      </c>
      <c r="B1588" t="s">
        <v>116</v>
      </c>
      <c r="C1588" t="s">
        <v>119</v>
      </c>
      <c r="D1588" s="1" t="s">
        <v>223</v>
      </c>
      <c r="E1588" t="s">
        <v>45</v>
      </c>
      <c r="F1588" t="s">
        <v>27</v>
      </c>
      <c r="G1588" t="s">
        <v>254</v>
      </c>
      <c r="H1588" t="s">
        <v>282</v>
      </c>
      <c r="I1588" t="str">
        <f>RIGHT(HvDOutputData[[#This Row],[OPLocCode]],1)</f>
        <v>3</v>
      </c>
      <c r="J1588" t="s">
        <v>386</v>
      </c>
    </row>
    <row r="1589" spans="1:10" x14ac:dyDescent="0.45">
      <c r="A1589" t="s">
        <v>14</v>
      </c>
      <c r="B1589" t="s">
        <v>116</v>
      </c>
      <c r="C1589" t="s">
        <v>119</v>
      </c>
      <c r="D1589" s="1" t="s">
        <v>223</v>
      </c>
      <c r="E1589" t="s">
        <v>45</v>
      </c>
      <c r="F1589" t="s">
        <v>27</v>
      </c>
      <c r="G1589" t="s">
        <v>254</v>
      </c>
      <c r="H1589" t="s">
        <v>283</v>
      </c>
      <c r="I1589" t="str">
        <f>RIGHT(HvDOutputData[[#This Row],[OPLocCode]],1)</f>
        <v>4</v>
      </c>
      <c r="J1589" t="s">
        <v>387</v>
      </c>
    </row>
    <row r="1590" spans="1:10" x14ac:dyDescent="0.45">
      <c r="A1590" t="s">
        <v>14</v>
      </c>
      <c r="B1590" t="s">
        <v>116</v>
      </c>
      <c r="C1590" t="s">
        <v>119</v>
      </c>
      <c r="D1590" s="1" t="s">
        <v>223</v>
      </c>
      <c r="E1590" t="s">
        <v>45</v>
      </c>
      <c r="F1590" t="s">
        <v>27</v>
      </c>
      <c r="G1590" t="s">
        <v>254</v>
      </c>
      <c r="H1590" t="s">
        <v>284</v>
      </c>
      <c r="I1590" t="str">
        <f>RIGHT(HvDOutputData[[#This Row],[OPLocCode]],1)</f>
        <v>5</v>
      </c>
      <c r="J1590" t="s">
        <v>388</v>
      </c>
    </row>
    <row r="1591" spans="1:10" x14ac:dyDescent="0.45">
      <c r="A1591" t="s">
        <v>14</v>
      </c>
      <c r="B1591" t="s">
        <v>116</v>
      </c>
      <c r="C1591" t="s">
        <v>119</v>
      </c>
      <c r="D1591" s="1" t="s">
        <v>223</v>
      </c>
      <c r="E1591" t="s">
        <v>45</v>
      </c>
      <c r="F1591" t="s">
        <v>27</v>
      </c>
      <c r="G1591" t="s">
        <v>254</v>
      </c>
      <c r="H1591" t="s">
        <v>285</v>
      </c>
      <c r="I1591" t="str">
        <f>RIGHT(HvDOutputData[[#This Row],[OPLocCode]],1)</f>
        <v>6</v>
      </c>
      <c r="J1591" t="s">
        <v>389</v>
      </c>
    </row>
    <row r="1592" spans="1:10" x14ac:dyDescent="0.45">
      <c r="A1592" t="s">
        <v>14</v>
      </c>
      <c r="B1592" t="s">
        <v>116</v>
      </c>
      <c r="C1592" t="s">
        <v>119</v>
      </c>
      <c r="D1592" s="1" t="s">
        <v>223</v>
      </c>
      <c r="E1592" t="s">
        <v>45</v>
      </c>
      <c r="F1592" t="s">
        <v>27</v>
      </c>
      <c r="G1592" t="s">
        <v>254</v>
      </c>
      <c r="H1592" t="s">
        <v>29</v>
      </c>
      <c r="I1592" t="str">
        <f>RIGHT(HvDOutputData[[#This Row],[OPLocCode]],1)</f>
        <v>1</v>
      </c>
      <c r="J1592" t="s">
        <v>390</v>
      </c>
    </row>
    <row r="1593" spans="1:10" x14ac:dyDescent="0.45">
      <c r="A1593" t="s">
        <v>14</v>
      </c>
      <c r="B1593" t="s">
        <v>116</v>
      </c>
      <c r="C1593" t="s">
        <v>119</v>
      </c>
      <c r="D1593" s="1" t="s">
        <v>223</v>
      </c>
      <c r="E1593" t="s">
        <v>45</v>
      </c>
      <c r="F1593" t="s">
        <v>27</v>
      </c>
      <c r="G1593" t="s">
        <v>254</v>
      </c>
      <c r="H1593" t="s">
        <v>137</v>
      </c>
      <c r="I1593" t="str">
        <f>RIGHT(HvDOutputData[[#This Row],[OPLocCode]],1)</f>
        <v>2</v>
      </c>
      <c r="J1593" t="s">
        <v>391</v>
      </c>
    </row>
    <row r="1594" spans="1:10" x14ac:dyDescent="0.45">
      <c r="A1594" t="s">
        <v>14</v>
      </c>
      <c r="B1594" t="s">
        <v>116</v>
      </c>
      <c r="C1594" t="s">
        <v>119</v>
      </c>
      <c r="D1594" s="1" t="s">
        <v>223</v>
      </c>
      <c r="E1594" t="s">
        <v>45</v>
      </c>
      <c r="F1594" t="s">
        <v>27</v>
      </c>
      <c r="G1594" t="s">
        <v>254</v>
      </c>
      <c r="H1594" t="s">
        <v>286</v>
      </c>
      <c r="I1594" t="str">
        <f>RIGHT(HvDOutputData[[#This Row],[OPLocCode]],1)</f>
        <v>3</v>
      </c>
      <c r="J1594" t="s">
        <v>392</v>
      </c>
    </row>
    <row r="1595" spans="1:10" x14ac:dyDescent="0.45">
      <c r="A1595" t="s">
        <v>14</v>
      </c>
      <c r="B1595" t="s">
        <v>116</v>
      </c>
      <c r="C1595" t="s">
        <v>119</v>
      </c>
      <c r="D1595" s="1" t="s">
        <v>223</v>
      </c>
      <c r="E1595" t="s">
        <v>45</v>
      </c>
      <c r="F1595" t="s">
        <v>27</v>
      </c>
      <c r="G1595" t="s">
        <v>254</v>
      </c>
      <c r="H1595" t="s">
        <v>287</v>
      </c>
      <c r="I1595" t="str">
        <f>RIGHT(HvDOutputData[[#This Row],[OPLocCode]],1)</f>
        <v>4</v>
      </c>
      <c r="J1595" t="s">
        <v>393</v>
      </c>
    </row>
    <row r="1596" spans="1:10" x14ac:dyDescent="0.45">
      <c r="A1596" t="s">
        <v>14</v>
      </c>
      <c r="B1596" t="s">
        <v>116</v>
      </c>
      <c r="C1596" t="s">
        <v>119</v>
      </c>
      <c r="D1596" s="1" t="s">
        <v>223</v>
      </c>
      <c r="E1596" t="s">
        <v>45</v>
      </c>
      <c r="F1596" t="s">
        <v>27</v>
      </c>
      <c r="G1596" t="s">
        <v>254</v>
      </c>
      <c r="H1596" t="s">
        <v>288</v>
      </c>
      <c r="I1596" t="str">
        <f>RIGHT(HvDOutputData[[#This Row],[OPLocCode]],1)</f>
        <v>5</v>
      </c>
      <c r="J1596" t="s">
        <v>394</v>
      </c>
    </row>
    <row r="1597" spans="1:10" x14ac:dyDescent="0.45">
      <c r="A1597" t="s">
        <v>14</v>
      </c>
      <c r="B1597" t="s">
        <v>116</v>
      </c>
      <c r="C1597" t="s">
        <v>119</v>
      </c>
      <c r="D1597" s="1" t="s">
        <v>223</v>
      </c>
      <c r="E1597" t="s">
        <v>45</v>
      </c>
      <c r="F1597" t="s">
        <v>27</v>
      </c>
      <c r="G1597" t="s">
        <v>254</v>
      </c>
      <c r="H1597" t="s">
        <v>289</v>
      </c>
      <c r="I1597" t="str">
        <f>RIGHT(HvDOutputData[[#This Row],[OPLocCode]],1)</f>
        <v>6</v>
      </c>
      <c r="J1597" t="s">
        <v>395</v>
      </c>
    </row>
    <row r="1598" spans="1:10" x14ac:dyDescent="0.45">
      <c r="A1598" t="s">
        <v>14</v>
      </c>
      <c r="B1598" t="s">
        <v>117</v>
      </c>
      <c r="C1598" t="s">
        <v>120</v>
      </c>
      <c r="D1598" s="1" t="s">
        <v>223</v>
      </c>
      <c r="E1598" t="s">
        <v>45</v>
      </c>
      <c r="F1598" t="s">
        <v>27</v>
      </c>
      <c r="G1598" t="s">
        <v>254</v>
      </c>
      <c r="H1598" t="s">
        <v>262</v>
      </c>
      <c r="I1598" t="str">
        <f>RIGHT(HvDOutputData[[#This Row],[OPLocCode]],1)</f>
        <v>1</v>
      </c>
      <c r="J1598" t="s">
        <v>362</v>
      </c>
    </row>
    <row r="1599" spans="1:10" x14ac:dyDescent="0.45">
      <c r="A1599" t="s">
        <v>14</v>
      </c>
      <c r="B1599" t="s">
        <v>117</v>
      </c>
      <c r="C1599" t="s">
        <v>120</v>
      </c>
      <c r="D1599" s="1" t="s">
        <v>223</v>
      </c>
      <c r="E1599" t="s">
        <v>45</v>
      </c>
      <c r="F1599" t="s">
        <v>27</v>
      </c>
      <c r="G1599" t="s">
        <v>254</v>
      </c>
      <c r="H1599" t="s">
        <v>263</v>
      </c>
      <c r="I1599" t="str">
        <f>RIGHT(HvDOutputData[[#This Row],[OPLocCode]],1)</f>
        <v>2</v>
      </c>
      <c r="J1599" t="s">
        <v>363</v>
      </c>
    </row>
    <row r="1600" spans="1:10" x14ac:dyDescent="0.45">
      <c r="A1600" t="s">
        <v>14</v>
      </c>
      <c r="B1600" t="s">
        <v>117</v>
      </c>
      <c r="C1600" t="s">
        <v>120</v>
      </c>
      <c r="D1600" s="1" t="s">
        <v>223</v>
      </c>
      <c r="E1600" t="s">
        <v>45</v>
      </c>
      <c r="F1600" t="s">
        <v>27</v>
      </c>
      <c r="G1600" t="s">
        <v>254</v>
      </c>
      <c r="H1600" t="s">
        <v>264</v>
      </c>
      <c r="I1600" t="str">
        <f>RIGHT(HvDOutputData[[#This Row],[OPLocCode]],1)</f>
        <v>3</v>
      </c>
      <c r="J1600" t="s">
        <v>364</v>
      </c>
    </row>
    <row r="1601" spans="1:10" x14ac:dyDescent="0.45">
      <c r="A1601" t="s">
        <v>14</v>
      </c>
      <c r="B1601" t="s">
        <v>117</v>
      </c>
      <c r="C1601" t="s">
        <v>120</v>
      </c>
      <c r="D1601" s="1" t="s">
        <v>223</v>
      </c>
      <c r="E1601" t="s">
        <v>45</v>
      </c>
      <c r="F1601" t="s">
        <v>27</v>
      </c>
      <c r="G1601" t="s">
        <v>254</v>
      </c>
      <c r="H1601" t="s">
        <v>265</v>
      </c>
      <c r="I1601" t="str">
        <f>RIGHT(HvDOutputData[[#This Row],[OPLocCode]],1)</f>
        <v>4</v>
      </c>
      <c r="J1601" t="s">
        <v>468</v>
      </c>
    </row>
    <row r="1602" spans="1:10" x14ac:dyDescent="0.45">
      <c r="A1602" t="s">
        <v>14</v>
      </c>
      <c r="B1602" t="s">
        <v>117</v>
      </c>
      <c r="C1602" t="s">
        <v>120</v>
      </c>
      <c r="D1602" s="1" t="s">
        <v>223</v>
      </c>
      <c r="E1602" t="s">
        <v>45</v>
      </c>
      <c r="F1602" t="s">
        <v>27</v>
      </c>
      <c r="G1602" t="s">
        <v>254</v>
      </c>
      <c r="H1602" t="s">
        <v>266</v>
      </c>
      <c r="I1602" t="str">
        <f>RIGHT(HvDOutputData[[#This Row],[OPLocCode]],1)</f>
        <v>5</v>
      </c>
      <c r="J1602" t="s">
        <v>365</v>
      </c>
    </row>
    <row r="1603" spans="1:10" x14ac:dyDescent="0.45">
      <c r="A1603" t="s">
        <v>14</v>
      </c>
      <c r="B1603" t="s">
        <v>117</v>
      </c>
      <c r="C1603" t="s">
        <v>120</v>
      </c>
      <c r="D1603" s="1" t="s">
        <v>223</v>
      </c>
      <c r="E1603" t="s">
        <v>45</v>
      </c>
      <c r="F1603" t="s">
        <v>27</v>
      </c>
      <c r="G1603" t="s">
        <v>254</v>
      </c>
      <c r="H1603" t="s">
        <v>267</v>
      </c>
      <c r="I1603" t="str">
        <f>RIGHT(HvDOutputData[[#This Row],[OPLocCode]],1)</f>
        <v>6</v>
      </c>
      <c r="J1603" t="s">
        <v>366</v>
      </c>
    </row>
    <row r="1604" spans="1:10" x14ac:dyDescent="0.45">
      <c r="A1604" t="s">
        <v>14</v>
      </c>
      <c r="B1604" t="s">
        <v>117</v>
      </c>
      <c r="C1604" t="s">
        <v>120</v>
      </c>
      <c r="D1604" s="1" t="s">
        <v>223</v>
      </c>
      <c r="E1604" t="s">
        <v>45</v>
      </c>
      <c r="F1604" t="s">
        <v>27</v>
      </c>
      <c r="G1604" t="s">
        <v>254</v>
      </c>
      <c r="H1604" t="s">
        <v>256</v>
      </c>
      <c r="I1604" t="str">
        <f>RIGHT(HvDOutputData[[#This Row],[OPLocCode]],1)</f>
        <v>1</v>
      </c>
      <c r="J1604" t="s">
        <v>367</v>
      </c>
    </row>
    <row r="1605" spans="1:10" x14ac:dyDescent="0.45">
      <c r="A1605" t="s">
        <v>14</v>
      </c>
      <c r="B1605" t="s">
        <v>117</v>
      </c>
      <c r="C1605" t="s">
        <v>120</v>
      </c>
      <c r="D1605" s="1" t="s">
        <v>223</v>
      </c>
      <c r="E1605" t="s">
        <v>45</v>
      </c>
      <c r="F1605" t="s">
        <v>27</v>
      </c>
      <c r="G1605" t="s">
        <v>254</v>
      </c>
      <c r="H1605" t="s">
        <v>257</v>
      </c>
      <c r="I1605" t="str">
        <f>RIGHT(HvDOutputData[[#This Row],[OPLocCode]],1)</f>
        <v>2</v>
      </c>
      <c r="J1605" t="s">
        <v>368</v>
      </c>
    </row>
    <row r="1606" spans="1:10" x14ac:dyDescent="0.45">
      <c r="A1606" t="s">
        <v>14</v>
      </c>
      <c r="B1606" t="s">
        <v>117</v>
      </c>
      <c r="C1606" t="s">
        <v>120</v>
      </c>
      <c r="D1606" s="1" t="s">
        <v>223</v>
      </c>
      <c r="E1606" t="s">
        <v>45</v>
      </c>
      <c r="F1606" t="s">
        <v>27</v>
      </c>
      <c r="G1606" t="s">
        <v>254</v>
      </c>
      <c r="H1606" t="s">
        <v>258</v>
      </c>
      <c r="I1606" t="str">
        <f>RIGHT(HvDOutputData[[#This Row],[OPLocCode]],1)</f>
        <v>3</v>
      </c>
      <c r="J1606" t="s">
        <v>369</v>
      </c>
    </row>
    <row r="1607" spans="1:10" x14ac:dyDescent="0.45">
      <c r="A1607" t="s">
        <v>14</v>
      </c>
      <c r="B1607" t="s">
        <v>117</v>
      </c>
      <c r="C1607" t="s">
        <v>120</v>
      </c>
      <c r="D1607" s="1" t="s">
        <v>223</v>
      </c>
      <c r="E1607" t="s">
        <v>45</v>
      </c>
      <c r="F1607" t="s">
        <v>27</v>
      </c>
      <c r="G1607" t="s">
        <v>254</v>
      </c>
      <c r="H1607" t="s">
        <v>259</v>
      </c>
      <c r="I1607" t="str">
        <f>RIGHT(HvDOutputData[[#This Row],[OPLocCode]],1)</f>
        <v>4</v>
      </c>
      <c r="J1607" t="s">
        <v>469</v>
      </c>
    </row>
    <row r="1608" spans="1:10" x14ac:dyDescent="0.45">
      <c r="A1608" t="s">
        <v>14</v>
      </c>
      <c r="B1608" t="s">
        <v>117</v>
      </c>
      <c r="C1608" t="s">
        <v>120</v>
      </c>
      <c r="D1608" s="1" t="s">
        <v>223</v>
      </c>
      <c r="E1608" t="s">
        <v>45</v>
      </c>
      <c r="F1608" t="s">
        <v>27</v>
      </c>
      <c r="G1608" t="s">
        <v>254</v>
      </c>
      <c r="H1608" t="s">
        <v>260</v>
      </c>
      <c r="I1608" t="str">
        <f>RIGHT(HvDOutputData[[#This Row],[OPLocCode]],1)</f>
        <v>5</v>
      </c>
      <c r="J1608" t="s">
        <v>370</v>
      </c>
    </row>
    <row r="1609" spans="1:10" x14ac:dyDescent="0.45">
      <c r="A1609" t="s">
        <v>14</v>
      </c>
      <c r="B1609" t="s">
        <v>117</v>
      </c>
      <c r="C1609" t="s">
        <v>120</v>
      </c>
      <c r="D1609" s="1" t="s">
        <v>223</v>
      </c>
      <c r="E1609" t="s">
        <v>45</v>
      </c>
      <c r="F1609" t="s">
        <v>27</v>
      </c>
      <c r="G1609" t="s">
        <v>254</v>
      </c>
      <c r="H1609" t="s">
        <v>261</v>
      </c>
      <c r="I1609" t="str">
        <f>RIGHT(HvDOutputData[[#This Row],[OPLocCode]],1)</f>
        <v>6</v>
      </c>
      <c r="J1609" t="s">
        <v>371</v>
      </c>
    </row>
    <row r="1610" spans="1:10" x14ac:dyDescent="0.45">
      <c r="A1610" t="s">
        <v>14</v>
      </c>
      <c r="B1610" t="s">
        <v>117</v>
      </c>
      <c r="C1610" t="s">
        <v>120</v>
      </c>
      <c r="D1610" s="1" t="s">
        <v>223</v>
      </c>
      <c r="E1610" t="s">
        <v>45</v>
      </c>
      <c r="F1610" t="s">
        <v>27</v>
      </c>
      <c r="G1610" t="s">
        <v>254</v>
      </c>
      <c r="H1610" t="s">
        <v>268</v>
      </c>
      <c r="I1610" t="str">
        <f>RIGHT(HvDOutputData[[#This Row],[OPLocCode]],1)</f>
        <v>1</v>
      </c>
      <c r="J1610" t="s">
        <v>372</v>
      </c>
    </row>
    <row r="1611" spans="1:10" x14ac:dyDescent="0.45">
      <c r="A1611" t="s">
        <v>14</v>
      </c>
      <c r="B1611" t="s">
        <v>117</v>
      </c>
      <c r="C1611" t="s">
        <v>120</v>
      </c>
      <c r="D1611" s="1" t="s">
        <v>223</v>
      </c>
      <c r="E1611" t="s">
        <v>45</v>
      </c>
      <c r="F1611" t="s">
        <v>27</v>
      </c>
      <c r="G1611" t="s">
        <v>254</v>
      </c>
      <c r="H1611" t="s">
        <v>269</v>
      </c>
      <c r="I1611" t="str">
        <f>RIGHT(HvDOutputData[[#This Row],[OPLocCode]],1)</f>
        <v>2</v>
      </c>
      <c r="J1611" t="s">
        <v>373</v>
      </c>
    </row>
    <row r="1612" spans="1:10" x14ac:dyDescent="0.45">
      <c r="A1612" t="s">
        <v>14</v>
      </c>
      <c r="B1612" t="s">
        <v>117</v>
      </c>
      <c r="C1612" t="s">
        <v>120</v>
      </c>
      <c r="D1612" s="1" t="s">
        <v>223</v>
      </c>
      <c r="E1612" t="s">
        <v>45</v>
      </c>
      <c r="F1612" t="s">
        <v>27</v>
      </c>
      <c r="G1612" t="s">
        <v>254</v>
      </c>
      <c r="H1612" t="s">
        <v>270</v>
      </c>
      <c r="I1612" t="str">
        <f>RIGHT(HvDOutputData[[#This Row],[OPLocCode]],1)</f>
        <v>3</v>
      </c>
      <c r="J1612" t="s">
        <v>374</v>
      </c>
    </row>
    <row r="1613" spans="1:10" x14ac:dyDescent="0.45">
      <c r="A1613" t="s">
        <v>14</v>
      </c>
      <c r="B1613" t="s">
        <v>117</v>
      </c>
      <c r="C1613" t="s">
        <v>120</v>
      </c>
      <c r="D1613" s="1" t="s">
        <v>223</v>
      </c>
      <c r="E1613" t="s">
        <v>45</v>
      </c>
      <c r="F1613" t="s">
        <v>27</v>
      </c>
      <c r="G1613" t="s">
        <v>254</v>
      </c>
      <c r="H1613" t="s">
        <v>271</v>
      </c>
      <c r="I1613" t="str">
        <f>RIGHT(HvDOutputData[[#This Row],[OPLocCode]],1)</f>
        <v>4</v>
      </c>
      <c r="J1613" t="s">
        <v>375</v>
      </c>
    </row>
    <row r="1614" spans="1:10" x14ac:dyDescent="0.45">
      <c r="A1614" t="s">
        <v>14</v>
      </c>
      <c r="B1614" t="s">
        <v>117</v>
      </c>
      <c r="C1614" t="s">
        <v>120</v>
      </c>
      <c r="D1614" s="1" t="s">
        <v>223</v>
      </c>
      <c r="E1614" t="s">
        <v>45</v>
      </c>
      <c r="F1614" t="s">
        <v>27</v>
      </c>
      <c r="G1614" t="s">
        <v>254</v>
      </c>
      <c r="H1614" t="s">
        <v>272</v>
      </c>
      <c r="I1614" t="str">
        <f>RIGHT(HvDOutputData[[#This Row],[OPLocCode]],1)</f>
        <v>5</v>
      </c>
      <c r="J1614" t="s">
        <v>376</v>
      </c>
    </row>
    <row r="1615" spans="1:10" x14ac:dyDescent="0.45">
      <c r="A1615" t="s">
        <v>14</v>
      </c>
      <c r="B1615" t="s">
        <v>117</v>
      </c>
      <c r="C1615" t="s">
        <v>120</v>
      </c>
      <c r="D1615" s="1" t="s">
        <v>223</v>
      </c>
      <c r="E1615" t="s">
        <v>45</v>
      </c>
      <c r="F1615" t="s">
        <v>27</v>
      </c>
      <c r="G1615" t="s">
        <v>254</v>
      </c>
      <c r="H1615" t="s">
        <v>273</v>
      </c>
      <c r="I1615" t="str">
        <f>RIGHT(HvDOutputData[[#This Row],[OPLocCode]],1)</f>
        <v>6</v>
      </c>
      <c r="J1615" t="s">
        <v>377</v>
      </c>
    </row>
    <row r="1616" spans="1:10" x14ac:dyDescent="0.45">
      <c r="A1616" t="s">
        <v>14</v>
      </c>
      <c r="B1616" t="s">
        <v>117</v>
      </c>
      <c r="C1616" t="s">
        <v>120</v>
      </c>
      <c r="D1616" s="1" t="s">
        <v>223</v>
      </c>
      <c r="E1616" t="s">
        <v>45</v>
      </c>
      <c r="F1616" t="s">
        <v>27</v>
      </c>
      <c r="G1616" t="s">
        <v>254</v>
      </c>
      <c r="H1616" t="s">
        <v>274</v>
      </c>
      <c r="I1616" t="str">
        <f>RIGHT(HvDOutputData[[#This Row],[OPLocCode]],1)</f>
        <v>1</v>
      </c>
      <c r="J1616" t="s">
        <v>378</v>
      </c>
    </row>
    <row r="1617" spans="1:10" x14ac:dyDescent="0.45">
      <c r="A1617" t="s">
        <v>14</v>
      </c>
      <c r="B1617" t="s">
        <v>117</v>
      </c>
      <c r="C1617" t="s">
        <v>120</v>
      </c>
      <c r="D1617" s="1" t="s">
        <v>223</v>
      </c>
      <c r="E1617" t="s">
        <v>45</v>
      </c>
      <c r="F1617" t="s">
        <v>27</v>
      </c>
      <c r="G1617" t="s">
        <v>254</v>
      </c>
      <c r="H1617" t="s">
        <v>275</v>
      </c>
      <c r="I1617" t="str">
        <f>RIGHT(HvDOutputData[[#This Row],[OPLocCode]],1)</f>
        <v>2</v>
      </c>
      <c r="J1617" t="s">
        <v>379</v>
      </c>
    </row>
    <row r="1618" spans="1:10" x14ac:dyDescent="0.45">
      <c r="A1618" t="s">
        <v>14</v>
      </c>
      <c r="B1618" t="s">
        <v>117</v>
      </c>
      <c r="C1618" t="s">
        <v>120</v>
      </c>
      <c r="D1618" s="1" t="s">
        <v>223</v>
      </c>
      <c r="E1618" t="s">
        <v>45</v>
      </c>
      <c r="F1618" t="s">
        <v>27</v>
      </c>
      <c r="G1618" t="s">
        <v>254</v>
      </c>
      <c r="H1618" t="s">
        <v>276</v>
      </c>
      <c r="I1618" t="str">
        <f>RIGHT(HvDOutputData[[#This Row],[OPLocCode]],1)</f>
        <v>3</v>
      </c>
      <c r="J1618" t="s">
        <v>380</v>
      </c>
    </row>
    <row r="1619" spans="1:10" x14ac:dyDescent="0.45">
      <c r="A1619" t="s">
        <v>14</v>
      </c>
      <c r="B1619" t="s">
        <v>117</v>
      </c>
      <c r="C1619" t="s">
        <v>120</v>
      </c>
      <c r="D1619" s="1" t="s">
        <v>223</v>
      </c>
      <c r="E1619" t="s">
        <v>45</v>
      </c>
      <c r="F1619" t="s">
        <v>27</v>
      </c>
      <c r="G1619" t="s">
        <v>254</v>
      </c>
      <c r="H1619" t="s">
        <v>277</v>
      </c>
      <c r="I1619" t="str">
        <f>RIGHT(HvDOutputData[[#This Row],[OPLocCode]],1)</f>
        <v>4</v>
      </c>
      <c r="J1619" t="s">
        <v>381</v>
      </c>
    </row>
    <row r="1620" spans="1:10" x14ac:dyDescent="0.45">
      <c r="A1620" t="s">
        <v>14</v>
      </c>
      <c r="B1620" t="s">
        <v>117</v>
      </c>
      <c r="C1620" t="s">
        <v>120</v>
      </c>
      <c r="D1620" s="1" t="s">
        <v>223</v>
      </c>
      <c r="E1620" t="s">
        <v>45</v>
      </c>
      <c r="F1620" t="s">
        <v>27</v>
      </c>
      <c r="G1620" t="s">
        <v>254</v>
      </c>
      <c r="H1620" t="s">
        <v>278</v>
      </c>
      <c r="I1620" t="str">
        <f>RIGHT(HvDOutputData[[#This Row],[OPLocCode]],1)</f>
        <v>5</v>
      </c>
      <c r="J1620" t="s">
        <v>382</v>
      </c>
    </row>
    <row r="1621" spans="1:10" x14ac:dyDescent="0.45">
      <c r="A1621" t="s">
        <v>14</v>
      </c>
      <c r="B1621" t="s">
        <v>117</v>
      </c>
      <c r="C1621" t="s">
        <v>120</v>
      </c>
      <c r="D1621" s="1" t="s">
        <v>223</v>
      </c>
      <c r="E1621" t="s">
        <v>45</v>
      </c>
      <c r="F1621" t="s">
        <v>27</v>
      </c>
      <c r="G1621" t="s">
        <v>254</v>
      </c>
      <c r="H1621" t="s">
        <v>279</v>
      </c>
      <c r="I1621" t="str">
        <f>RIGHT(HvDOutputData[[#This Row],[OPLocCode]],1)</f>
        <v>6</v>
      </c>
      <c r="J1621" t="s">
        <v>383</v>
      </c>
    </row>
    <row r="1622" spans="1:10" x14ac:dyDescent="0.45">
      <c r="A1622" t="s">
        <v>14</v>
      </c>
      <c r="B1622" t="s">
        <v>117</v>
      </c>
      <c r="C1622" t="s">
        <v>120</v>
      </c>
      <c r="D1622" s="1" t="s">
        <v>223</v>
      </c>
      <c r="E1622" t="s">
        <v>45</v>
      </c>
      <c r="F1622" t="s">
        <v>27</v>
      </c>
      <c r="G1622" t="s">
        <v>254</v>
      </c>
      <c r="H1622" t="s">
        <v>280</v>
      </c>
      <c r="I1622" t="str">
        <f>RIGHT(HvDOutputData[[#This Row],[OPLocCode]],1)</f>
        <v>1</v>
      </c>
      <c r="J1622" t="s">
        <v>384</v>
      </c>
    </row>
    <row r="1623" spans="1:10" x14ac:dyDescent="0.45">
      <c r="A1623" t="s">
        <v>14</v>
      </c>
      <c r="B1623" t="s">
        <v>117</v>
      </c>
      <c r="C1623" t="s">
        <v>120</v>
      </c>
      <c r="D1623" s="1" t="s">
        <v>223</v>
      </c>
      <c r="E1623" t="s">
        <v>45</v>
      </c>
      <c r="F1623" t="s">
        <v>27</v>
      </c>
      <c r="G1623" t="s">
        <v>254</v>
      </c>
      <c r="H1623" t="s">
        <v>281</v>
      </c>
      <c r="I1623" t="str">
        <f>RIGHT(HvDOutputData[[#This Row],[OPLocCode]],1)</f>
        <v>2</v>
      </c>
      <c r="J1623" t="s">
        <v>385</v>
      </c>
    </row>
    <row r="1624" spans="1:10" x14ac:dyDescent="0.45">
      <c r="A1624" t="s">
        <v>14</v>
      </c>
      <c r="B1624" t="s">
        <v>117</v>
      </c>
      <c r="C1624" t="s">
        <v>120</v>
      </c>
      <c r="D1624" s="1" t="s">
        <v>223</v>
      </c>
      <c r="E1624" t="s">
        <v>45</v>
      </c>
      <c r="F1624" t="s">
        <v>27</v>
      </c>
      <c r="G1624" t="s">
        <v>254</v>
      </c>
      <c r="H1624" t="s">
        <v>282</v>
      </c>
      <c r="I1624" t="str">
        <f>RIGHT(HvDOutputData[[#This Row],[OPLocCode]],1)</f>
        <v>3</v>
      </c>
      <c r="J1624" t="s">
        <v>386</v>
      </c>
    </row>
    <row r="1625" spans="1:10" x14ac:dyDescent="0.45">
      <c r="A1625" t="s">
        <v>14</v>
      </c>
      <c r="B1625" t="s">
        <v>117</v>
      </c>
      <c r="C1625" t="s">
        <v>120</v>
      </c>
      <c r="D1625" s="1" t="s">
        <v>223</v>
      </c>
      <c r="E1625" t="s">
        <v>45</v>
      </c>
      <c r="F1625" t="s">
        <v>27</v>
      </c>
      <c r="G1625" t="s">
        <v>254</v>
      </c>
      <c r="H1625" t="s">
        <v>283</v>
      </c>
      <c r="I1625" t="str">
        <f>RIGHT(HvDOutputData[[#This Row],[OPLocCode]],1)</f>
        <v>4</v>
      </c>
      <c r="J1625" t="s">
        <v>387</v>
      </c>
    </row>
    <row r="1626" spans="1:10" x14ac:dyDescent="0.45">
      <c r="A1626" t="s">
        <v>14</v>
      </c>
      <c r="B1626" t="s">
        <v>117</v>
      </c>
      <c r="C1626" t="s">
        <v>120</v>
      </c>
      <c r="D1626" s="1" t="s">
        <v>223</v>
      </c>
      <c r="E1626" t="s">
        <v>45</v>
      </c>
      <c r="F1626" t="s">
        <v>27</v>
      </c>
      <c r="G1626" t="s">
        <v>254</v>
      </c>
      <c r="H1626" t="s">
        <v>284</v>
      </c>
      <c r="I1626" t="str">
        <f>RIGHT(HvDOutputData[[#This Row],[OPLocCode]],1)</f>
        <v>5</v>
      </c>
      <c r="J1626" t="s">
        <v>388</v>
      </c>
    </row>
    <row r="1627" spans="1:10" x14ac:dyDescent="0.45">
      <c r="A1627" t="s">
        <v>14</v>
      </c>
      <c r="B1627" t="s">
        <v>117</v>
      </c>
      <c r="C1627" t="s">
        <v>120</v>
      </c>
      <c r="D1627" s="1" t="s">
        <v>223</v>
      </c>
      <c r="E1627" t="s">
        <v>45</v>
      </c>
      <c r="F1627" t="s">
        <v>27</v>
      </c>
      <c r="G1627" t="s">
        <v>254</v>
      </c>
      <c r="H1627" t="s">
        <v>285</v>
      </c>
      <c r="I1627" t="str">
        <f>RIGHT(HvDOutputData[[#This Row],[OPLocCode]],1)</f>
        <v>6</v>
      </c>
      <c r="J1627" t="s">
        <v>389</v>
      </c>
    </row>
    <row r="1628" spans="1:10" x14ac:dyDescent="0.45">
      <c r="A1628" t="s">
        <v>14</v>
      </c>
      <c r="B1628" t="s">
        <v>117</v>
      </c>
      <c r="C1628" t="s">
        <v>120</v>
      </c>
      <c r="D1628" s="1" t="s">
        <v>223</v>
      </c>
      <c r="E1628" t="s">
        <v>45</v>
      </c>
      <c r="F1628" t="s">
        <v>27</v>
      </c>
      <c r="G1628" t="s">
        <v>254</v>
      </c>
      <c r="H1628" t="s">
        <v>29</v>
      </c>
      <c r="I1628" t="str">
        <f>RIGHT(HvDOutputData[[#This Row],[OPLocCode]],1)</f>
        <v>1</v>
      </c>
      <c r="J1628" t="s">
        <v>390</v>
      </c>
    </row>
    <row r="1629" spans="1:10" x14ac:dyDescent="0.45">
      <c r="A1629" t="s">
        <v>14</v>
      </c>
      <c r="B1629" t="s">
        <v>117</v>
      </c>
      <c r="C1629" t="s">
        <v>120</v>
      </c>
      <c r="D1629" s="1" t="s">
        <v>223</v>
      </c>
      <c r="E1629" t="s">
        <v>45</v>
      </c>
      <c r="F1629" t="s">
        <v>27</v>
      </c>
      <c r="G1629" t="s">
        <v>254</v>
      </c>
      <c r="H1629" t="s">
        <v>137</v>
      </c>
      <c r="I1629" t="str">
        <f>RIGHT(HvDOutputData[[#This Row],[OPLocCode]],1)</f>
        <v>2</v>
      </c>
      <c r="J1629" t="s">
        <v>391</v>
      </c>
    </row>
    <row r="1630" spans="1:10" x14ac:dyDescent="0.45">
      <c r="A1630" t="s">
        <v>14</v>
      </c>
      <c r="B1630" t="s">
        <v>117</v>
      </c>
      <c r="C1630" t="s">
        <v>120</v>
      </c>
      <c r="D1630" s="1" t="s">
        <v>223</v>
      </c>
      <c r="E1630" t="s">
        <v>45</v>
      </c>
      <c r="F1630" t="s">
        <v>27</v>
      </c>
      <c r="G1630" t="s">
        <v>254</v>
      </c>
      <c r="H1630" t="s">
        <v>286</v>
      </c>
      <c r="I1630" t="str">
        <f>RIGHT(HvDOutputData[[#This Row],[OPLocCode]],1)</f>
        <v>3</v>
      </c>
      <c r="J1630" t="s">
        <v>392</v>
      </c>
    </row>
    <row r="1631" spans="1:10" x14ac:dyDescent="0.45">
      <c r="A1631" t="s">
        <v>14</v>
      </c>
      <c r="B1631" t="s">
        <v>117</v>
      </c>
      <c r="C1631" t="s">
        <v>120</v>
      </c>
      <c r="D1631" s="1" t="s">
        <v>223</v>
      </c>
      <c r="E1631" t="s">
        <v>45</v>
      </c>
      <c r="F1631" t="s">
        <v>27</v>
      </c>
      <c r="G1631" t="s">
        <v>254</v>
      </c>
      <c r="H1631" t="s">
        <v>287</v>
      </c>
      <c r="I1631" t="str">
        <f>RIGHT(HvDOutputData[[#This Row],[OPLocCode]],1)</f>
        <v>4</v>
      </c>
      <c r="J1631" t="s">
        <v>393</v>
      </c>
    </row>
    <row r="1632" spans="1:10" x14ac:dyDescent="0.45">
      <c r="A1632" t="s">
        <v>14</v>
      </c>
      <c r="B1632" t="s">
        <v>117</v>
      </c>
      <c r="C1632" t="s">
        <v>120</v>
      </c>
      <c r="D1632" s="1" t="s">
        <v>223</v>
      </c>
      <c r="E1632" t="s">
        <v>45</v>
      </c>
      <c r="F1632" t="s">
        <v>27</v>
      </c>
      <c r="G1632" t="s">
        <v>254</v>
      </c>
      <c r="H1632" t="s">
        <v>288</v>
      </c>
      <c r="I1632" t="str">
        <f>RIGHT(HvDOutputData[[#This Row],[OPLocCode]],1)</f>
        <v>5</v>
      </c>
      <c r="J1632" t="s">
        <v>394</v>
      </c>
    </row>
    <row r="1633" spans="1:10" x14ac:dyDescent="0.45">
      <c r="A1633" t="s">
        <v>14</v>
      </c>
      <c r="B1633" t="s">
        <v>117</v>
      </c>
      <c r="C1633" t="s">
        <v>120</v>
      </c>
      <c r="D1633" s="1" t="s">
        <v>223</v>
      </c>
      <c r="E1633" t="s">
        <v>45</v>
      </c>
      <c r="F1633" t="s">
        <v>27</v>
      </c>
      <c r="G1633" t="s">
        <v>254</v>
      </c>
      <c r="H1633" t="s">
        <v>289</v>
      </c>
      <c r="I1633" t="str">
        <f>RIGHT(HvDOutputData[[#This Row],[OPLocCode]],1)</f>
        <v>6</v>
      </c>
      <c r="J1633" t="s">
        <v>395</v>
      </c>
    </row>
    <row r="1634" spans="1:10" x14ac:dyDescent="0.45">
      <c r="A1634" t="s">
        <v>14</v>
      </c>
      <c r="B1634" t="s">
        <v>118</v>
      </c>
      <c r="C1634" t="s">
        <v>121</v>
      </c>
      <c r="D1634" s="1" t="s">
        <v>223</v>
      </c>
      <c r="E1634" t="s">
        <v>45</v>
      </c>
      <c r="F1634" t="s">
        <v>27</v>
      </c>
      <c r="G1634" t="s">
        <v>254</v>
      </c>
      <c r="H1634" t="s">
        <v>299</v>
      </c>
      <c r="I1634" t="str">
        <f>RIGHT(HvDOutputData[[#This Row],[OPLocCode]],1)</f>
        <v>A</v>
      </c>
      <c r="J1634" t="s">
        <v>396</v>
      </c>
    </row>
    <row r="1635" spans="1:10" x14ac:dyDescent="0.45">
      <c r="A1635" t="s">
        <v>14</v>
      </c>
      <c r="B1635" t="s">
        <v>118</v>
      </c>
      <c r="C1635" t="s">
        <v>121</v>
      </c>
      <c r="D1635" s="1" t="s">
        <v>223</v>
      </c>
      <c r="E1635" t="s">
        <v>45</v>
      </c>
      <c r="F1635" t="s">
        <v>27</v>
      </c>
      <c r="G1635" t="s">
        <v>254</v>
      </c>
      <c r="H1635" t="s">
        <v>300</v>
      </c>
      <c r="I1635" t="str">
        <f>RIGHT(HvDOutputData[[#This Row],[OPLocCode]],1)</f>
        <v>B</v>
      </c>
      <c r="J1635" t="s">
        <v>402</v>
      </c>
    </row>
    <row r="1636" spans="1:10" x14ac:dyDescent="0.45">
      <c r="A1636" t="s">
        <v>14</v>
      </c>
      <c r="B1636" t="s">
        <v>118</v>
      </c>
      <c r="C1636" t="s">
        <v>121</v>
      </c>
      <c r="D1636" s="1" t="s">
        <v>223</v>
      </c>
      <c r="E1636" t="s">
        <v>45</v>
      </c>
      <c r="F1636" t="s">
        <v>27</v>
      </c>
      <c r="G1636" t="s">
        <v>254</v>
      </c>
      <c r="H1636" t="s">
        <v>301</v>
      </c>
      <c r="I1636" t="str">
        <f>RIGHT(HvDOutputData[[#This Row],[OPLocCode]],1)</f>
        <v>C</v>
      </c>
      <c r="J1636" t="s">
        <v>408</v>
      </c>
    </row>
    <row r="1637" spans="1:10" x14ac:dyDescent="0.45">
      <c r="A1637" t="s">
        <v>14</v>
      </c>
      <c r="B1637" t="s">
        <v>118</v>
      </c>
      <c r="C1637" t="s">
        <v>121</v>
      </c>
      <c r="D1637" s="1" t="s">
        <v>223</v>
      </c>
      <c r="E1637" t="s">
        <v>45</v>
      </c>
      <c r="F1637" t="s">
        <v>27</v>
      </c>
      <c r="G1637" t="s">
        <v>254</v>
      </c>
      <c r="H1637" t="s">
        <v>290</v>
      </c>
      <c r="I1637" t="str">
        <f>RIGHT(HvDOutputData[[#This Row],[OPLocCode]],1)</f>
        <v>A</v>
      </c>
      <c r="J1637" t="s">
        <v>414</v>
      </c>
    </row>
    <row r="1638" spans="1:10" x14ac:dyDescent="0.45">
      <c r="A1638" t="s">
        <v>14</v>
      </c>
      <c r="B1638" t="s">
        <v>118</v>
      </c>
      <c r="C1638" t="s">
        <v>121</v>
      </c>
      <c r="D1638" s="1" t="s">
        <v>223</v>
      </c>
      <c r="E1638" t="s">
        <v>45</v>
      </c>
      <c r="F1638" t="s">
        <v>27</v>
      </c>
      <c r="G1638" t="s">
        <v>254</v>
      </c>
      <c r="H1638" t="s">
        <v>291</v>
      </c>
      <c r="I1638" t="str">
        <f>RIGHT(HvDOutputData[[#This Row],[OPLocCode]],1)</f>
        <v>B</v>
      </c>
      <c r="J1638" t="s">
        <v>420</v>
      </c>
    </row>
    <row r="1639" spans="1:10" x14ac:dyDescent="0.45">
      <c r="A1639" t="s">
        <v>14</v>
      </c>
      <c r="B1639" t="s">
        <v>118</v>
      </c>
      <c r="C1639" t="s">
        <v>121</v>
      </c>
      <c r="D1639" s="1" t="s">
        <v>223</v>
      </c>
      <c r="E1639" t="s">
        <v>45</v>
      </c>
      <c r="F1639" t="s">
        <v>27</v>
      </c>
      <c r="G1639" t="s">
        <v>254</v>
      </c>
      <c r="H1639" t="s">
        <v>292</v>
      </c>
      <c r="I1639" t="str">
        <f>RIGHT(HvDOutputData[[#This Row],[OPLocCode]],1)</f>
        <v>C</v>
      </c>
      <c r="J1639" t="s">
        <v>426</v>
      </c>
    </row>
    <row r="1640" spans="1:10" x14ac:dyDescent="0.45">
      <c r="A1640" t="s">
        <v>14</v>
      </c>
      <c r="B1640" t="s">
        <v>118</v>
      </c>
      <c r="C1640" t="s">
        <v>121</v>
      </c>
      <c r="D1640" s="1" t="s">
        <v>223</v>
      </c>
      <c r="E1640" t="s">
        <v>45</v>
      </c>
      <c r="F1640" t="s">
        <v>27</v>
      </c>
      <c r="G1640" t="s">
        <v>254</v>
      </c>
      <c r="H1640" t="s">
        <v>293</v>
      </c>
      <c r="I1640" t="str">
        <f>RIGHT(HvDOutputData[[#This Row],[OPLocCode]],1)</f>
        <v>A</v>
      </c>
      <c r="J1640" t="s">
        <v>432</v>
      </c>
    </row>
    <row r="1641" spans="1:10" x14ac:dyDescent="0.45">
      <c r="A1641" t="s">
        <v>14</v>
      </c>
      <c r="B1641" t="s">
        <v>118</v>
      </c>
      <c r="C1641" t="s">
        <v>121</v>
      </c>
      <c r="D1641" s="1" t="s">
        <v>223</v>
      </c>
      <c r="E1641" t="s">
        <v>45</v>
      </c>
      <c r="F1641" t="s">
        <v>27</v>
      </c>
      <c r="G1641" t="s">
        <v>254</v>
      </c>
      <c r="H1641" t="s">
        <v>294</v>
      </c>
      <c r="I1641" t="str">
        <f>RIGHT(HvDOutputData[[#This Row],[OPLocCode]],1)</f>
        <v>B</v>
      </c>
      <c r="J1641" t="s">
        <v>438</v>
      </c>
    </row>
    <row r="1642" spans="1:10" x14ac:dyDescent="0.45">
      <c r="A1642" t="s">
        <v>14</v>
      </c>
      <c r="B1642" t="s">
        <v>118</v>
      </c>
      <c r="C1642" t="s">
        <v>121</v>
      </c>
      <c r="D1642" s="1" t="s">
        <v>223</v>
      </c>
      <c r="E1642" t="s">
        <v>45</v>
      </c>
      <c r="F1642" t="s">
        <v>27</v>
      </c>
      <c r="G1642" t="s">
        <v>254</v>
      </c>
      <c r="H1642" t="s">
        <v>295</v>
      </c>
      <c r="I1642" t="str">
        <f>RIGHT(HvDOutputData[[#This Row],[OPLocCode]],1)</f>
        <v>C</v>
      </c>
      <c r="J1642" t="s">
        <v>444</v>
      </c>
    </row>
    <row r="1643" spans="1:10" x14ac:dyDescent="0.45">
      <c r="A1643" t="s">
        <v>14</v>
      </c>
      <c r="B1643" t="s">
        <v>118</v>
      </c>
      <c r="C1643" t="s">
        <v>121</v>
      </c>
      <c r="D1643" s="1" t="s">
        <v>223</v>
      </c>
      <c r="E1643" t="s">
        <v>45</v>
      </c>
      <c r="F1643" t="s">
        <v>27</v>
      </c>
      <c r="G1643" t="s">
        <v>254</v>
      </c>
      <c r="H1643" t="s">
        <v>296</v>
      </c>
      <c r="I1643" t="str">
        <f>RIGHT(HvDOutputData[[#This Row],[OPLocCode]],1)</f>
        <v>A</v>
      </c>
      <c r="J1643" t="s">
        <v>450</v>
      </c>
    </row>
    <row r="1644" spans="1:10" x14ac:dyDescent="0.45">
      <c r="A1644" t="s">
        <v>14</v>
      </c>
      <c r="B1644" t="s">
        <v>118</v>
      </c>
      <c r="C1644" t="s">
        <v>121</v>
      </c>
      <c r="D1644" s="1" t="s">
        <v>223</v>
      </c>
      <c r="E1644" t="s">
        <v>45</v>
      </c>
      <c r="F1644" t="s">
        <v>27</v>
      </c>
      <c r="G1644" t="s">
        <v>254</v>
      </c>
      <c r="H1644" t="s">
        <v>297</v>
      </c>
      <c r="I1644" t="str">
        <f>RIGHT(HvDOutputData[[#This Row],[OPLocCode]],1)</f>
        <v>B</v>
      </c>
      <c r="J1644" t="s">
        <v>456</v>
      </c>
    </row>
    <row r="1645" spans="1:10" x14ac:dyDescent="0.45">
      <c r="A1645" t="s">
        <v>14</v>
      </c>
      <c r="B1645" t="s">
        <v>118</v>
      </c>
      <c r="C1645" t="s">
        <v>121</v>
      </c>
      <c r="D1645" s="1" t="s">
        <v>223</v>
      </c>
      <c r="E1645" t="s">
        <v>45</v>
      </c>
      <c r="F1645" t="s">
        <v>27</v>
      </c>
      <c r="G1645" t="s">
        <v>254</v>
      </c>
      <c r="H1645" t="s">
        <v>298</v>
      </c>
      <c r="I1645" t="str">
        <f>RIGHT(HvDOutputData[[#This Row],[OPLocCode]],1)</f>
        <v>C</v>
      </c>
      <c r="J1645" t="s">
        <v>462</v>
      </c>
    </row>
    <row r="1646" spans="1:10" x14ac:dyDescent="0.45">
      <c r="A1646" t="s">
        <v>14</v>
      </c>
      <c r="B1646" t="s">
        <v>118</v>
      </c>
      <c r="C1646" t="s">
        <v>121</v>
      </c>
      <c r="D1646" s="1" t="s">
        <v>223</v>
      </c>
      <c r="E1646" t="s">
        <v>45</v>
      </c>
      <c r="F1646" t="s">
        <v>27</v>
      </c>
      <c r="G1646" t="s">
        <v>254</v>
      </c>
      <c r="H1646" t="s">
        <v>311</v>
      </c>
      <c r="I1646" t="str">
        <f>RIGHT(HvDOutputData[[#This Row],[OPLocCode]],1)</f>
        <v>A</v>
      </c>
      <c r="J1646" t="s">
        <v>397</v>
      </c>
    </row>
    <row r="1647" spans="1:10" x14ac:dyDescent="0.45">
      <c r="A1647" t="s">
        <v>14</v>
      </c>
      <c r="B1647" t="s">
        <v>118</v>
      </c>
      <c r="C1647" t="s">
        <v>121</v>
      </c>
      <c r="D1647" s="1" t="s">
        <v>223</v>
      </c>
      <c r="E1647" t="s">
        <v>45</v>
      </c>
      <c r="F1647" t="s">
        <v>27</v>
      </c>
      <c r="G1647" t="s">
        <v>254</v>
      </c>
      <c r="H1647" t="s">
        <v>312</v>
      </c>
      <c r="I1647" t="str">
        <f>RIGHT(HvDOutputData[[#This Row],[OPLocCode]],1)</f>
        <v>B</v>
      </c>
      <c r="J1647" t="s">
        <v>403</v>
      </c>
    </row>
    <row r="1648" spans="1:10" x14ac:dyDescent="0.45">
      <c r="A1648" t="s">
        <v>14</v>
      </c>
      <c r="B1648" t="s">
        <v>118</v>
      </c>
      <c r="C1648" t="s">
        <v>121</v>
      </c>
      <c r="D1648" s="1" t="s">
        <v>223</v>
      </c>
      <c r="E1648" t="s">
        <v>45</v>
      </c>
      <c r="F1648" t="s">
        <v>27</v>
      </c>
      <c r="G1648" t="s">
        <v>254</v>
      </c>
      <c r="H1648" t="s">
        <v>313</v>
      </c>
      <c r="I1648" t="str">
        <f>RIGHT(HvDOutputData[[#This Row],[OPLocCode]],1)</f>
        <v>C</v>
      </c>
      <c r="J1648" t="s">
        <v>409</v>
      </c>
    </row>
    <row r="1649" spans="1:10" x14ac:dyDescent="0.45">
      <c r="A1649" t="s">
        <v>14</v>
      </c>
      <c r="B1649" t="s">
        <v>118</v>
      </c>
      <c r="C1649" t="s">
        <v>121</v>
      </c>
      <c r="D1649" s="1" t="s">
        <v>223</v>
      </c>
      <c r="E1649" t="s">
        <v>45</v>
      </c>
      <c r="F1649" t="s">
        <v>27</v>
      </c>
      <c r="G1649" t="s">
        <v>254</v>
      </c>
      <c r="H1649" t="s">
        <v>302</v>
      </c>
      <c r="I1649" t="str">
        <f>RIGHT(HvDOutputData[[#This Row],[OPLocCode]],1)</f>
        <v>A</v>
      </c>
      <c r="J1649" t="s">
        <v>415</v>
      </c>
    </row>
    <row r="1650" spans="1:10" x14ac:dyDescent="0.45">
      <c r="A1650" t="s">
        <v>14</v>
      </c>
      <c r="B1650" t="s">
        <v>118</v>
      </c>
      <c r="C1650" t="s">
        <v>121</v>
      </c>
      <c r="D1650" s="1" t="s">
        <v>223</v>
      </c>
      <c r="E1650" t="s">
        <v>45</v>
      </c>
      <c r="F1650" t="s">
        <v>27</v>
      </c>
      <c r="G1650" t="s">
        <v>254</v>
      </c>
      <c r="H1650" t="s">
        <v>303</v>
      </c>
      <c r="I1650" t="str">
        <f>RIGHT(HvDOutputData[[#This Row],[OPLocCode]],1)</f>
        <v>B</v>
      </c>
      <c r="J1650" t="s">
        <v>421</v>
      </c>
    </row>
    <row r="1651" spans="1:10" x14ac:dyDescent="0.45">
      <c r="A1651" t="s">
        <v>14</v>
      </c>
      <c r="B1651" t="s">
        <v>118</v>
      </c>
      <c r="C1651" t="s">
        <v>121</v>
      </c>
      <c r="D1651" s="1" t="s">
        <v>223</v>
      </c>
      <c r="E1651" t="s">
        <v>45</v>
      </c>
      <c r="F1651" t="s">
        <v>27</v>
      </c>
      <c r="G1651" t="s">
        <v>254</v>
      </c>
      <c r="H1651" t="s">
        <v>304</v>
      </c>
      <c r="I1651" t="str">
        <f>RIGHT(HvDOutputData[[#This Row],[OPLocCode]],1)</f>
        <v>C</v>
      </c>
      <c r="J1651" t="s">
        <v>427</v>
      </c>
    </row>
    <row r="1652" spans="1:10" x14ac:dyDescent="0.45">
      <c r="A1652" t="s">
        <v>14</v>
      </c>
      <c r="B1652" t="s">
        <v>118</v>
      </c>
      <c r="C1652" t="s">
        <v>121</v>
      </c>
      <c r="D1652" s="1" t="s">
        <v>223</v>
      </c>
      <c r="E1652" t="s">
        <v>45</v>
      </c>
      <c r="F1652" t="s">
        <v>27</v>
      </c>
      <c r="G1652" t="s">
        <v>254</v>
      </c>
      <c r="H1652" t="s">
        <v>305</v>
      </c>
      <c r="I1652" t="str">
        <f>RIGHT(HvDOutputData[[#This Row],[OPLocCode]],1)</f>
        <v>A</v>
      </c>
      <c r="J1652" t="s">
        <v>433</v>
      </c>
    </row>
    <row r="1653" spans="1:10" x14ac:dyDescent="0.45">
      <c r="A1653" t="s">
        <v>14</v>
      </c>
      <c r="B1653" t="s">
        <v>118</v>
      </c>
      <c r="C1653" t="s">
        <v>121</v>
      </c>
      <c r="D1653" s="1" t="s">
        <v>223</v>
      </c>
      <c r="E1653" t="s">
        <v>45</v>
      </c>
      <c r="F1653" t="s">
        <v>27</v>
      </c>
      <c r="G1653" t="s">
        <v>254</v>
      </c>
      <c r="H1653" t="s">
        <v>306</v>
      </c>
      <c r="I1653" t="str">
        <f>RIGHT(HvDOutputData[[#This Row],[OPLocCode]],1)</f>
        <v>B</v>
      </c>
      <c r="J1653" t="s">
        <v>439</v>
      </c>
    </row>
    <row r="1654" spans="1:10" x14ac:dyDescent="0.45">
      <c r="A1654" t="s">
        <v>14</v>
      </c>
      <c r="B1654" t="s">
        <v>118</v>
      </c>
      <c r="C1654" t="s">
        <v>121</v>
      </c>
      <c r="D1654" s="1" t="s">
        <v>223</v>
      </c>
      <c r="E1654" t="s">
        <v>45</v>
      </c>
      <c r="F1654" t="s">
        <v>27</v>
      </c>
      <c r="G1654" t="s">
        <v>254</v>
      </c>
      <c r="H1654" t="s">
        <v>307</v>
      </c>
      <c r="I1654" t="str">
        <f>RIGHT(HvDOutputData[[#This Row],[OPLocCode]],1)</f>
        <v>C</v>
      </c>
      <c r="J1654" t="s">
        <v>445</v>
      </c>
    </row>
    <row r="1655" spans="1:10" x14ac:dyDescent="0.45">
      <c r="A1655" t="s">
        <v>14</v>
      </c>
      <c r="B1655" t="s">
        <v>118</v>
      </c>
      <c r="C1655" t="s">
        <v>121</v>
      </c>
      <c r="D1655" s="1" t="s">
        <v>223</v>
      </c>
      <c r="E1655" t="s">
        <v>45</v>
      </c>
      <c r="F1655" t="s">
        <v>27</v>
      </c>
      <c r="G1655" t="s">
        <v>254</v>
      </c>
      <c r="H1655" t="s">
        <v>308</v>
      </c>
      <c r="I1655" t="str">
        <f>RIGHT(HvDOutputData[[#This Row],[OPLocCode]],1)</f>
        <v>A</v>
      </c>
      <c r="J1655" t="s">
        <v>451</v>
      </c>
    </row>
    <row r="1656" spans="1:10" x14ac:dyDescent="0.45">
      <c r="A1656" t="s">
        <v>14</v>
      </c>
      <c r="B1656" t="s">
        <v>118</v>
      </c>
      <c r="C1656" t="s">
        <v>121</v>
      </c>
      <c r="D1656" s="1" t="s">
        <v>223</v>
      </c>
      <c r="E1656" t="s">
        <v>45</v>
      </c>
      <c r="F1656" t="s">
        <v>27</v>
      </c>
      <c r="G1656" t="s">
        <v>254</v>
      </c>
      <c r="H1656" t="s">
        <v>309</v>
      </c>
      <c r="I1656" t="str">
        <f>RIGHT(HvDOutputData[[#This Row],[OPLocCode]],1)</f>
        <v>B</v>
      </c>
      <c r="J1656" t="s">
        <v>457</v>
      </c>
    </row>
    <row r="1657" spans="1:10" x14ac:dyDescent="0.45">
      <c r="A1657" t="s">
        <v>14</v>
      </c>
      <c r="B1657" t="s">
        <v>118</v>
      </c>
      <c r="C1657" t="s">
        <v>121</v>
      </c>
      <c r="D1657" s="1" t="s">
        <v>223</v>
      </c>
      <c r="E1657" t="s">
        <v>45</v>
      </c>
      <c r="F1657" t="s">
        <v>27</v>
      </c>
      <c r="G1657" t="s">
        <v>254</v>
      </c>
      <c r="H1657" t="s">
        <v>310</v>
      </c>
      <c r="I1657" t="str">
        <f>RIGHT(HvDOutputData[[#This Row],[OPLocCode]],1)</f>
        <v>C</v>
      </c>
      <c r="J1657" t="s">
        <v>463</v>
      </c>
    </row>
    <row r="1658" spans="1:10" x14ac:dyDescent="0.45">
      <c r="A1658" t="s">
        <v>14</v>
      </c>
      <c r="B1658" t="s">
        <v>118</v>
      </c>
      <c r="C1658" t="s">
        <v>121</v>
      </c>
      <c r="D1658" s="1" t="s">
        <v>223</v>
      </c>
      <c r="E1658" t="s">
        <v>45</v>
      </c>
      <c r="F1658" t="s">
        <v>27</v>
      </c>
      <c r="G1658" t="s">
        <v>254</v>
      </c>
      <c r="H1658" t="s">
        <v>323</v>
      </c>
      <c r="I1658" t="str">
        <f>RIGHT(HvDOutputData[[#This Row],[OPLocCode]],1)</f>
        <v>A</v>
      </c>
      <c r="J1658" t="s">
        <v>398</v>
      </c>
    </row>
    <row r="1659" spans="1:10" x14ac:dyDescent="0.45">
      <c r="A1659" t="s">
        <v>14</v>
      </c>
      <c r="B1659" t="s">
        <v>118</v>
      </c>
      <c r="C1659" t="s">
        <v>121</v>
      </c>
      <c r="D1659" s="1" t="s">
        <v>223</v>
      </c>
      <c r="E1659" t="s">
        <v>45</v>
      </c>
      <c r="F1659" t="s">
        <v>27</v>
      </c>
      <c r="G1659" t="s">
        <v>254</v>
      </c>
      <c r="H1659" t="s">
        <v>324</v>
      </c>
      <c r="I1659" t="str">
        <f>RIGHT(HvDOutputData[[#This Row],[OPLocCode]],1)</f>
        <v>B</v>
      </c>
      <c r="J1659" t="s">
        <v>404</v>
      </c>
    </row>
    <row r="1660" spans="1:10" x14ac:dyDescent="0.45">
      <c r="A1660" t="s">
        <v>14</v>
      </c>
      <c r="B1660" t="s">
        <v>118</v>
      </c>
      <c r="C1660" t="s">
        <v>121</v>
      </c>
      <c r="D1660" s="1" t="s">
        <v>223</v>
      </c>
      <c r="E1660" t="s">
        <v>45</v>
      </c>
      <c r="F1660" t="s">
        <v>27</v>
      </c>
      <c r="G1660" t="s">
        <v>254</v>
      </c>
      <c r="H1660" t="s">
        <v>325</v>
      </c>
      <c r="I1660" t="str">
        <f>RIGHT(HvDOutputData[[#This Row],[OPLocCode]],1)</f>
        <v>C</v>
      </c>
      <c r="J1660" t="s">
        <v>410</v>
      </c>
    </row>
    <row r="1661" spans="1:10" x14ac:dyDescent="0.45">
      <c r="A1661" t="s">
        <v>14</v>
      </c>
      <c r="B1661" t="s">
        <v>118</v>
      </c>
      <c r="C1661" t="s">
        <v>121</v>
      </c>
      <c r="D1661" s="1" t="s">
        <v>223</v>
      </c>
      <c r="E1661" t="s">
        <v>45</v>
      </c>
      <c r="F1661" t="s">
        <v>27</v>
      </c>
      <c r="G1661" t="s">
        <v>254</v>
      </c>
      <c r="H1661" t="s">
        <v>314</v>
      </c>
      <c r="I1661" t="str">
        <f>RIGHT(HvDOutputData[[#This Row],[OPLocCode]],1)</f>
        <v>A</v>
      </c>
      <c r="J1661" t="s">
        <v>416</v>
      </c>
    </row>
    <row r="1662" spans="1:10" x14ac:dyDescent="0.45">
      <c r="A1662" t="s">
        <v>14</v>
      </c>
      <c r="B1662" t="s">
        <v>118</v>
      </c>
      <c r="C1662" t="s">
        <v>121</v>
      </c>
      <c r="D1662" s="1" t="s">
        <v>223</v>
      </c>
      <c r="E1662" t="s">
        <v>45</v>
      </c>
      <c r="F1662" t="s">
        <v>27</v>
      </c>
      <c r="G1662" t="s">
        <v>254</v>
      </c>
      <c r="H1662" t="s">
        <v>315</v>
      </c>
      <c r="I1662" t="str">
        <f>RIGHT(HvDOutputData[[#This Row],[OPLocCode]],1)</f>
        <v>B</v>
      </c>
      <c r="J1662" t="s">
        <v>422</v>
      </c>
    </row>
    <row r="1663" spans="1:10" x14ac:dyDescent="0.45">
      <c r="A1663" t="s">
        <v>14</v>
      </c>
      <c r="B1663" t="s">
        <v>118</v>
      </c>
      <c r="C1663" t="s">
        <v>121</v>
      </c>
      <c r="D1663" s="1" t="s">
        <v>223</v>
      </c>
      <c r="E1663" t="s">
        <v>45</v>
      </c>
      <c r="F1663" t="s">
        <v>27</v>
      </c>
      <c r="G1663" t="s">
        <v>254</v>
      </c>
      <c r="H1663" t="s">
        <v>316</v>
      </c>
      <c r="I1663" t="str">
        <f>RIGHT(HvDOutputData[[#This Row],[OPLocCode]],1)</f>
        <v>C</v>
      </c>
      <c r="J1663" t="s">
        <v>428</v>
      </c>
    </row>
    <row r="1664" spans="1:10" x14ac:dyDescent="0.45">
      <c r="A1664" t="s">
        <v>14</v>
      </c>
      <c r="B1664" t="s">
        <v>118</v>
      </c>
      <c r="C1664" t="s">
        <v>121</v>
      </c>
      <c r="D1664" s="1" t="s">
        <v>223</v>
      </c>
      <c r="E1664" t="s">
        <v>45</v>
      </c>
      <c r="F1664" t="s">
        <v>27</v>
      </c>
      <c r="G1664" t="s">
        <v>254</v>
      </c>
      <c r="H1664" t="s">
        <v>317</v>
      </c>
      <c r="I1664" t="str">
        <f>RIGHT(HvDOutputData[[#This Row],[OPLocCode]],1)</f>
        <v>A</v>
      </c>
      <c r="J1664" t="s">
        <v>434</v>
      </c>
    </row>
    <row r="1665" spans="1:10" x14ac:dyDescent="0.45">
      <c r="A1665" t="s">
        <v>14</v>
      </c>
      <c r="B1665" t="s">
        <v>118</v>
      </c>
      <c r="C1665" t="s">
        <v>121</v>
      </c>
      <c r="D1665" s="1" t="s">
        <v>223</v>
      </c>
      <c r="E1665" t="s">
        <v>45</v>
      </c>
      <c r="F1665" t="s">
        <v>27</v>
      </c>
      <c r="G1665" t="s">
        <v>254</v>
      </c>
      <c r="H1665" t="s">
        <v>318</v>
      </c>
      <c r="I1665" t="str">
        <f>RIGHT(HvDOutputData[[#This Row],[OPLocCode]],1)</f>
        <v>B</v>
      </c>
      <c r="J1665" t="s">
        <v>440</v>
      </c>
    </row>
    <row r="1666" spans="1:10" x14ac:dyDescent="0.45">
      <c r="A1666" t="s">
        <v>14</v>
      </c>
      <c r="B1666" t="s">
        <v>118</v>
      </c>
      <c r="C1666" t="s">
        <v>121</v>
      </c>
      <c r="D1666" s="1" t="s">
        <v>223</v>
      </c>
      <c r="E1666" t="s">
        <v>45</v>
      </c>
      <c r="F1666" t="s">
        <v>27</v>
      </c>
      <c r="G1666" t="s">
        <v>254</v>
      </c>
      <c r="H1666" t="s">
        <v>319</v>
      </c>
      <c r="I1666" t="str">
        <f>RIGHT(HvDOutputData[[#This Row],[OPLocCode]],1)</f>
        <v>C</v>
      </c>
      <c r="J1666" t="s">
        <v>446</v>
      </c>
    </row>
    <row r="1667" spans="1:10" x14ac:dyDescent="0.45">
      <c r="A1667" t="s">
        <v>14</v>
      </c>
      <c r="B1667" t="s">
        <v>118</v>
      </c>
      <c r="C1667" t="s">
        <v>121</v>
      </c>
      <c r="D1667" s="1" t="s">
        <v>223</v>
      </c>
      <c r="E1667" t="s">
        <v>45</v>
      </c>
      <c r="F1667" t="s">
        <v>27</v>
      </c>
      <c r="G1667" t="s">
        <v>254</v>
      </c>
      <c r="H1667" t="s">
        <v>320</v>
      </c>
      <c r="I1667" t="str">
        <f>RIGHT(HvDOutputData[[#This Row],[OPLocCode]],1)</f>
        <v>A</v>
      </c>
      <c r="J1667" t="s">
        <v>452</v>
      </c>
    </row>
    <row r="1668" spans="1:10" x14ac:dyDescent="0.45">
      <c r="A1668" t="s">
        <v>14</v>
      </c>
      <c r="B1668" t="s">
        <v>118</v>
      </c>
      <c r="C1668" t="s">
        <v>121</v>
      </c>
      <c r="D1668" s="1" t="s">
        <v>223</v>
      </c>
      <c r="E1668" t="s">
        <v>45</v>
      </c>
      <c r="F1668" t="s">
        <v>27</v>
      </c>
      <c r="G1668" t="s">
        <v>254</v>
      </c>
      <c r="H1668" t="s">
        <v>321</v>
      </c>
      <c r="I1668" t="str">
        <f>RIGHT(HvDOutputData[[#This Row],[OPLocCode]],1)</f>
        <v>B</v>
      </c>
      <c r="J1668" t="s">
        <v>458</v>
      </c>
    </row>
    <row r="1669" spans="1:10" x14ac:dyDescent="0.45">
      <c r="A1669" t="s">
        <v>14</v>
      </c>
      <c r="B1669" t="s">
        <v>118</v>
      </c>
      <c r="C1669" t="s">
        <v>121</v>
      </c>
      <c r="D1669" s="1" t="s">
        <v>223</v>
      </c>
      <c r="E1669" t="s">
        <v>45</v>
      </c>
      <c r="F1669" t="s">
        <v>27</v>
      </c>
      <c r="G1669" t="s">
        <v>254</v>
      </c>
      <c r="H1669" t="s">
        <v>322</v>
      </c>
      <c r="I1669" t="str">
        <f>RIGHT(HvDOutputData[[#This Row],[OPLocCode]],1)</f>
        <v>C</v>
      </c>
      <c r="J1669" t="s">
        <v>464</v>
      </c>
    </row>
    <row r="1670" spans="1:10" x14ac:dyDescent="0.45">
      <c r="A1670" t="s">
        <v>14</v>
      </c>
      <c r="B1670" t="s">
        <v>118</v>
      </c>
      <c r="C1670" t="s">
        <v>121</v>
      </c>
      <c r="D1670" s="1" t="s">
        <v>223</v>
      </c>
      <c r="E1670" t="s">
        <v>45</v>
      </c>
      <c r="F1670" t="s">
        <v>27</v>
      </c>
      <c r="G1670" t="s">
        <v>254</v>
      </c>
      <c r="H1670" t="s">
        <v>335</v>
      </c>
      <c r="I1670" t="str">
        <f>RIGHT(HvDOutputData[[#This Row],[OPLocCode]],1)</f>
        <v>A</v>
      </c>
      <c r="J1670" t="s">
        <v>399</v>
      </c>
    </row>
    <row r="1671" spans="1:10" x14ac:dyDescent="0.45">
      <c r="A1671" t="s">
        <v>14</v>
      </c>
      <c r="B1671" t="s">
        <v>118</v>
      </c>
      <c r="C1671" t="s">
        <v>121</v>
      </c>
      <c r="D1671" s="1" t="s">
        <v>223</v>
      </c>
      <c r="E1671" t="s">
        <v>45</v>
      </c>
      <c r="F1671" t="s">
        <v>27</v>
      </c>
      <c r="G1671" t="s">
        <v>254</v>
      </c>
      <c r="H1671" t="s">
        <v>336</v>
      </c>
      <c r="I1671" t="str">
        <f>RIGHT(HvDOutputData[[#This Row],[OPLocCode]],1)</f>
        <v>B</v>
      </c>
      <c r="J1671" t="s">
        <v>405</v>
      </c>
    </row>
    <row r="1672" spans="1:10" x14ac:dyDescent="0.45">
      <c r="A1672" t="s">
        <v>14</v>
      </c>
      <c r="B1672" t="s">
        <v>118</v>
      </c>
      <c r="C1672" t="s">
        <v>121</v>
      </c>
      <c r="D1672" s="1" t="s">
        <v>223</v>
      </c>
      <c r="E1672" t="s">
        <v>45</v>
      </c>
      <c r="F1672" t="s">
        <v>27</v>
      </c>
      <c r="G1672" t="s">
        <v>254</v>
      </c>
      <c r="H1672" t="s">
        <v>337</v>
      </c>
      <c r="I1672" t="str">
        <f>RIGHT(HvDOutputData[[#This Row],[OPLocCode]],1)</f>
        <v>C</v>
      </c>
      <c r="J1672" t="s">
        <v>411</v>
      </c>
    </row>
    <row r="1673" spans="1:10" x14ac:dyDescent="0.45">
      <c r="A1673" t="s">
        <v>14</v>
      </c>
      <c r="B1673" t="s">
        <v>118</v>
      </c>
      <c r="C1673" t="s">
        <v>121</v>
      </c>
      <c r="D1673" s="1" t="s">
        <v>223</v>
      </c>
      <c r="E1673" t="s">
        <v>45</v>
      </c>
      <c r="F1673" t="s">
        <v>27</v>
      </c>
      <c r="G1673" t="s">
        <v>254</v>
      </c>
      <c r="H1673" t="s">
        <v>326</v>
      </c>
      <c r="I1673" t="str">
        <f>RIGHT(HvDOutputData[[#This Row],[OPLocCode]],1)</f>
        <v>A</v>
      </c>
      <c r="J1673" t="s">
        <v>417</v>
      </c>
    </row>
    <row r="1674" spans="1:10" x14ac:dyDescent="0.45">
      <c r="A1674" t="s">
        <v>14</v>
      </c>
      <c r="B1674" t="s">
        <v>118</v>
      </c>
      <c r="C1674" t="s">
        <v>121</v>
      </c>
      <c r="D1674" s="1" t="s">
        <v>223</v>
      </c>
      <c r="E1674" t="s">
        <v>45</v>
      </c>
      <c r="F1674" t="s">
        <v>27</v>
      </c>
      <c r="G1674" t="s">
        <v>254</v>
      </c>
      <c r="H1674" t="s">
        <v>327</v>
      </c>
      <c r="I1674" t="str">
        <f>RIGHT(HvDOutputData[[#This Row],[OPLocCode]],1)</f>
        <v>B</v>
      </c>
      <c r="J1674" t="s">
        <v>423</v>
      </c>
    </row>
    <row r="1675" spans="1:10" x14ac:dyDescent="0.45">
      <c r="A1675" t="s">
        <v>14</v>
      </c>
      <c r="B1675" t="s">
        <v>118</v>
      </c>
      <c r="C1675" t="s">
        <v>121</v>
      </c>
      <c r="D1675" s="1" t="s">
        <v>223</v>
      </c>
      <c r="E1675" t="s">
        <v>45</v>
      </c>
      <c r="F1675" t="s">
        <v>27</v>
      </c>
      <c r="G1675" t="s">
        <v>254</v>
      </c>
      <c r="H1675" t="s">
        <v>328</v>
      </c>
      <c r="I1675" t="str">
        <f>RIGHT(HvDOutputData[[#This Row],[OPLocCode]],1)</f>
        <v>C</v>
      </c>
      <c r="J1675" t="s">
        <v>429</v>
      </c>
    </row>
    <row r="1676" spans="1:10" x14ac:dyDescent="0.45">
      <c r="A1676" t="s">
        <v>14</v>
      </c>
      <c r="B1676" t="s">
        <v>118</v>
      </c>
      <c r="C1676" t="s">
        <v>121</v>
      </c>
      <c r="D1676" s="1" t="s">
        <v>223</v>
      </c>
      <c r="E1676" t="s">
        <v>45</v>
      </c>
      <c r="F1676" t="s">
        <v>27</v>
      </c>
      <c r="G1676" t="s">
        <v>254</v>
      </c>
      <c r="H1676" t="s">
        <v>329</v>
      </c>
      <c r="I1676" t="str">
        <f>RIGHT(HvDOutputData[[#This Row],[OPLocCode]],1)</f>
        <v>A</v>
      </c>
      <c r="J1676" t="s">
        <v>435</v>
      </c>
    </row>
    <row r="1677" spans="1:10" x14ac:dyDescent="0.45">
      <c r="A1677" t="s">
        <v>14</v>
      </c>
      <c r="B1677" t="s">
        <v>118</v>
      </c>
      <c r="C1677" t="s">
        <v>121</v>
      </c>
      <c r="D1677" s="1" t="s">
        <v>223</v>
      </c>
      <c r="E1677" t="s">
        <v>45</v>
      </c>
      <c r="F1677" t="s">
        <v>27</v>
      </c>
      <c r="G1677" t="s">
        <v>254</v>
      </c>
      <c r="H1677" t="s">
        <v>330</v>
      </c>
      <c r="I1677" t="str">
        <f>RIGHT(HvDOutputData[[#This Row],[OPLocCode]],1)</f>
        <v>B</v>
      </c>
      <c r="J1677" t="s">
        <v>441</v>
      </c>
    </row>
    <row r="1678" spans="1:10" x14ac:dyDescent="0.45">
      <c r="A1678" t="s">
        <v>14</v>
      </c>
      <c r="B1678" t="s">
        <v>118</v>
      </c>
      <c r="C1678" t="s">
        <v>121</v>
      </c>
      <c r="D1678" s="1" t="s">
        <v>223</v>
      </c>
      <c r="E1678" t="s">
        <v>45</v>
      </c>
      <c r="F1678" t="s">
        <v>27</v>
      </c>
      <c r="G1678" t="s">
        <v>254</v>
      </c>
      <c r="H1678" t="s">
        <v>331</v>
      </c>
      <c r="I1678" t="str">
        <f>RIGHT(HvDOutputData[[#This Row],[OPLocCode]],1)</f>
        <v>C</v>
      </c>
      <c r="J1678" t="s">
        <v>447</v>
      </c>
    </row>
    <row r="1679" spans="1:10" x14ac:dyDescent="0.45">
      <c r="A1679" t="s">
        <v>14</v>
      </c>
      <c r="B1679" t="s">
        <v>118</v>
      </c>
      <c r="C1679" t="s">
        <v>121</v>
      </c>
      <c r="D1679" s="1" t="s">
        <v>223</v>
      </c>
      <c r="E1679" t="s">
        <v>45</v>
      </c>
      <c r="F1679" t="s">
        <v>27</v>
      </c>
      <c r="G1679" t="s">
        <v>254</v>
      </c>
      <c r="H1679" t="s">
        <v>332</v>
      </c>
      <c r="I1679" t="str">
        <f>RIGHT(HvDOutputData[[#This Row],[OPLocCode]],1)</f>
        <v>A</v>
      </c>
      <c r="J1679" t="s">
        <v>453</v>
      </c>
    </row>
    <row r="1680" spans="1:10" x14ac:dyDescent="0.45">
      <c r="A1680" t="s">
        <v>14</v>
      </c>
      <c r="B1680" t="s">
        <v>118</v>
      </c>
      <c r="C1680" t="s">
        <v>121</v>
      </c>
      <c r="D1680" s="1" t="s">
        <v>223</v>
      </c>
      <c r="E1680" t="s">
        <v>45</v>
      </c>
      <c r="F1680" t="s">
        <v>27</v>
      </c>
      <c r="G1680" t="s">
        <v>254</v>
      </c>
      <c r="H1680" t="s">
        <v>333</v>
      </c>
      <c r="I1680" t="str">
        <f>RIGHT(HvDOutputData[[#This Row],[OPLocCode]],1)</f>
        <v>B</v>
      </c>
      <c r="J1680" t="s">
        <v>459</v>
      </c>
    </row>
    <row r="1681" spans="1:10" x14ac:dyDescent="0.45">
      <c r="A1681" t="s">
        <v>14</v>
      </c>
      <c r="B1681" t="s">
        <v>118</v>
      </c>
      <c r="C1681" t="s">
        <v>121</v>
      </c>
      <c r="D1681" s="1" t="s">
        <v>223</v>
      </c>
      <c r="E1681" t="s">
        <v>45</v>
      </c>
      <c r="F1681" t="s">
        <v>27</v>
      </c>
      <c r="G1681" t="s">
        <v>254</v>
      </c>
      <c r="H1681" t="s">
        <v>334</v>
      </c>
      <c r="I1681" t="str">
        <f>RIGHT(HvDOutputData[[#This Row],[OPLocCode]],1)</f>
        <v>C</v>
      </c>
      <c r="J1681" t="s">
        <v>465</v>
      </c>
    </row>
    <row r="1682" spans="1:10" x14ac:dyDescent="0.45">
      <c r="A1682" t="s">
        <v>14</v>
      </c>
      <c r="B1682" t="s">
        <v>118</v>
      </c>
      <c r="C1682" t="s">
        <v>121</v>
      </c>
      <c r="D1682" s="1" t="s">
        <v>223</v>
      </c>
      <c r="E1682" t="s">
        <v>45</v>
      </c>
      <c r="F1682" t="s">
        <v>27</v>
      </c>
      <c r="G1682" t="s">
        <v>254</v>
      </c>
      <c r="H1682" t="s">
        <v>347</v>
      </c>
      <c r="I1682" t="str">
        <f>RIGHT(HvDOutputData[[#This Row],[OPLocCode]],1)</f>
        <v>A</v>
      </c>
      <c r="J1682" t="s">
        <v>400</v>
      </c>
    </row>
    <row r="1683" spans="1:10" x14ac:dyDescent="0.45">
      <c r="A1683" t="s">
        <v>14</v>
      </c>
      <c r="B1683" t="s">
        <v>118</v>
      </c>
      <c r="C1683" t="s">
        <v>121</v>
      </c>
      <c r="D1683" s="1" t="s">
        <v>223</v>
      </c>
      <c r="E1683" t="s">
        <v>45</v>
      </c>
      <c r="F1683" t="s">
        <v>27</v>
      </c>
      <c r="G1683" t="s">
        <v>254</v>
      </c>
      <c r="H1683" t="s">
        <v>348</v>
      </c>
      <c r="I1683" t="str">
        <f>RIGHT(HvDOutputData[[#This Row],[OPLocCode]],1)</f>
        <v>B</v>
      </c>
      <c r="J1683" t="s">
        <v>406</v>
      </c>
    </row>
    <row r="1684" spans="1:10" x14ac:dyDescent="0.45">
      <c r="A1684" t="s">
        <v>14</v>
      </c>
      <c r="B1684" t="s">
        <v>118</v>
      </c>
      <c r="C1684" t="s">
        <v>121</v>
      </c>
      <c r="D1684" s="1" t="s">
        <v>223</v>
      </c>
      <c r="E1684" t="s">
        <v>45</v>
      </c>
      <c r="F1684" t="s">
        <v>27</v>
      </c>
      <c r="G1684" t="s">
        <v>254</v>
      </c>
      <c r="H1684" t="s">
        <v>349</v>
      </c>
      <c r="I1684" t="str">
        <f>RIGHT(HvDOutputData[[#This Row],[OPLocCode]],1)</f>
        <v>C</v>
      </c>
      <c r="J1684" t="s">
        <v>412</v>
      </c>
    </row>
    <row r="1685" spans="1:10" x14ac:dyDescent="0.45">
      <c r="A1685" t="s">
        <v>14</v>
      </c>
      <c r="B1685" t="s">
        <v>118</v>
      </c>
      <c r="C1685" t="s">
        <v>121</v>
      </c>
      <c r="D1685" s="1" t="s">
        <v>223</v>
      </c>
      <c r="E1685" t="s">
        <v>45</v>
      </c>
      <c r="F1685" t="s">
        <v>27</v>
      </c>
      <c r="G1685" t="s">
        <v>254</v>
      </c>
      <c r="H1685" t="s">
        <v>338</v>
      </c>
      <c r="I1685" t="str">
        <f>RIGHT(HvDOutputData[[#This Row],[OPLocCode]],1)</f>
        <v>A</v>
      </c>
      <c r="J1685" t="s">
        <v>418</v>
      </c>
    </row>
    <row r="1686" spans="1:10" x14ac:dyDescent="0.45">
      <c r="A1686" t="s">
        <v>14</v>
      </c>
      <c r="B1686" t="s">
        <v>118</v>
      </c>
      <c r="C1686" t="s">
        <v>121</v>
      </c>
      <c r="D1686" s="1" t="s">
        <v>223</v>
      </c>
      <c r="E1686" t="s">
        <v>45</v>
      </c>
      <c r="F1686" t="s">
        <v>27</v>
      </c>
      <c r="G1686" t="s">
        <v>254</v>
      </c>
      <c r="H1686" t="s">
        <v>339</v>
      </c>
      <c r="I1686" t="str">
        <f>RIGHT(HvDOutputData[[#This Row],[OPLocCode]],1)</f>
        <v>B</v>
      </c>
      <c r="J1686" t="s">
        <v>424</v>
      </c>
    </row>
    <row r="1687" spans="1:10" x14ac:dyDescent="0.45">
      <c r="A1687" t="s">
        <v>14</v>
      </c>
      <c r="B1687" t="s">
        <v>118</v>
      </c>
      <c r="C1687" t="s">
        <v>121</v>
      </c>
      <c r="D1687" s="1" t="s">
        <v>223</v>
      </c>
      <c r="E1687" t="s">
        <v>45</v>
      </c>
      <c r="F1687" t="s">
        <v>27</v>
      </c>
      <c r="G1687" t="s">
        <v>254</v>
      </c>
      <c r="H1687" t="s">
        <v>340</v>
      </c>
      <c r="I1687" t="str">
        <f>RIGHT(HvDOutputData[[#This Row],[OPLocCode]],1)</f>
        <v>C</v>
      </c>
      <c r="J1687" t="s">
        <v>430</v>
      </c>
    </row>
    <row r="1688" spans="1:10" x14ac:dyDescent="0.45">
      <c r="A1688" t="s">
        <v>14</v>
      </c>
      <c r="B1688" t="s">
        <v>118</v>
      </c>
      <c r="C1688" t="s">
        <v>121</v>
      </c>
      <c r="D1688" s="1" t="s">
        <v>223</v>
      </c>
      <c r="E1688" t="s">
        <v>45</v>
      </c>
      <c r="F1688" t="s">
        <v>27</v>
      </c>
      <c r="G1688" t="s">
        <v>254</v>
      </c>
      <c r="H1688" t="s">
        <v>341</v>
      </c>
      <c r="I1688" t="str">
        <f>RIGHT(HvDOutputData[[#This Row],[OPLocCode]],1)</f>
        <v>A</v>
      </c>
      <c r="J1688" t="s">
        <v>436</v>
      </c>
    </row>
    <row r="1689" spans="1:10" x14ac:dyDescent="0.45">
      <c r="A1689" t="s">
        <v>14</v>
      </c>
      <c r="B1689" t="s">
        <v>118</v>
      </c>
      <c r="C1689" t="s">
        <v>121</v>
      </c>
      <c r="D1689" s="1" t="s">
        <v>223</v>
      </c>
      <c r="E1689" t="s">
        <v>45</v>
      </c>
      <c r="F1689" t="s">
        <v>27</v>
      </c>
      <c r="G1689" t="s">
        <v>254</v>
      </c>
      <c r="H1689" t="s">
        <v>342</v>
      </c>
      <c r="I1689" t="str">
        <f>RIGHT(HvDOutputData[[#This Row],[OPLocCode]],1)</f>
        <v>B</v>
      </c>
      <c r="J1689" t="s">
        <v>442</v>
      </c>
    </row>
    <row r="1690" spans="1:10" x14ac:dyDescent="0.45">
      <c r="A1690" t="s">
        <v>14</v>
      </c>
      <c r="B1690" t="s">
        <v>118</v>
      </c>
      <c r="C1690" t="s">
        <v>121</v>
      </c>
      <c r="D1690" s="1" t="s">
        <v>223</v>
      </c>
      <c r="E1690" t="s">
        <v>45</v>
      </c>
      <c r="F1690" t="s">
        <v>27</v>
      </c>
      <c r="G1690" t="s">
        <v>254</v>
      </c>
      <c r="H1690" t="s">
        <v>343</v>
      </c>
      <c r="I1690" t="str">
        <f>RIGHT(HvDOutputData[[#This Row],[OPLocCode]],1)</f>
        <v>C</v>
      </c>
      <c r="J1690" t="s">
        <v>448</v>
      </c>
    </row>
    <row r="1691" spans="1:10" x14ac:dyDescent="0.45">
      <c r="A1691" t="s">
        <v>14</v>
      </c>
      <c r="B1691" t="s">
        <v>118</v>
      </c>
      <c r="C1691" t="s">
        <v>121</v>
      </c>
      <c r="D1691" s="1" t="s">
        <v>223</v>
      </c>
      <c r="E1691" t="s">
        <v>45</v>
      </c>
      <c r="F1691" t="s">
        <v>27</v>
      </c>
      <c r="G1691" t="s">
        <v>254</v>
      </c>
      <c r="H1691" t="s">
        <v>344</v>
      </c>
      <c r="I1691" t="str">
        <f>RIGHT(HvDOutputData[[#This Row],[OPLocCode]],1)</f>
        <v>A</v>
      </c>
      <c r="J1691" t="s">
        <v>454</v>
      </c>
    </row>
    <row r="1692" spans="1:10" x14ac:dyDescent="0.45">
      <c r="A1692" t="s">
        <v>14</v>
      </c>
      <c r="B1692" t="s">
        <v>118</v>
      </c>
      <c r="C1692" t="s">
        <v>121</v>
      </c>
      <c r="D1692" s="1" t="s">
        <v>223</v>
      </c>
      <c r="E1692" t="s">
        <v>45</v>
      </c>
      <c r="F1692" t="s">
        <v>27</v>
      </c>
      <c r="G1692" t="s">
        <v>254</v>
      </c>
      <c r="H1692" t="s">
        <v>345</v>
      </c>
      <c r="I1692" t="str">
        <f>RIGHT(HvDOutputData[[#This Row],[OPLocCode]],1)</f>
        <v>B</v>
      </c>
      <c r="J1692" t="s">
        <v>460</v>
      </c>
    </row>
    <row r="1693" spans="1:10" x14ac:dyDescent="0.45">
      <c r="A1693" t="s">
        <v>14</v>
      </c>
      <c r="B1693" t="s">
        <v>118</v>
      </c>
      <c r="C1693" t="s">
        <v>121</v>
      </c>
      <c r="D1693" s="1" t="s">
        <v>223</v>
      </c>
      <c r="E1693" t="s">
        <v>45</v>
      </c>
      <c r="F1693" t="s">
        <v>27</v>
      </c>
      <c r="G1693" t="s">
        <v>254</v>
      </c>
      <c r="H1693" t="s">
        <v>346</v>
      </c>
      <c r="I1693" t="str">
        <f>RIGHT(HvDOutputData[[#This Row],[OPLocCode]],1)</f>
        <v>C</v>
      </c>
      <c r="J1693" t="s">
        <v>466</v>
      </c>
    </row>
    <row r="1694" spans="1:10" x14ac:dyDescent="0.45">
      <c r="A1694" t="s">
        <v>14</v>
      </c>
      <c r="B1694" t="s">
        <v>118</v>
      </c>
      <c r="C1694" t="s">
        <v>121</v>
      </c>
      <c r="D1694" s="1" t="s">
        <v>223</v>
      </c>
      <c r="E1694" t="s">
        <v>45</v>
      </c>
      <c r="F1694" t="s">
        <v>27</v>
      </c>
      <c r="G1694" t="s">
        <v>254</v>
      </c>
      <c r="H1694" t="s">
        <v>359</v>
      </c>
      <c r="I1694" t="str">
        <f>RIGHT(HvDOutputData[[#This Row],[OPLocCode]],1)</f>
        <v>A</v>
      </c>
      <c r="J1694" t="s">
        <v>401</v>
      </c>
    </row>
    <row r="1695" spans="1:10" x14ac:dyDescent="0.45">
      <c r="A1695" t="s">
        <v>14</v>
      </c>
      <c r="B1695" t="s">
        <v>118</v>
      </c>
      <c r="C1695" t="s">
        <v>121</v>
      </c>
      <c r="D1695" s="1" t="s">
        <v>223</v>
      </c>
      <c r="E1695" t="s">
        <v>45</v>
      </c>
      <c r="F1695" t="s">
        <v>27</v>
      </c>
      <c r="G1695" t="s">
        <v>254</v>
      </c>
      <c r="H1695" t="s">
        <v>360</v>
      </c>
      <c r="I1695" t="str">
        <f>RIGHT(HvDOutputData[[#This Row],[OPLocCode]],1)</f>
        <v>B</v>
      </c>
      <c r="J1695" t="s">
        <v>407</v>
      </c>
    </row>
    <row r="1696" spans="1:10" x14ac:dyDescent="0.45">
      <c r="A1696" t="s">
        <v>14</v>
      </c>
      <c r="B1696" t="s">
        <v>118</v>
      </c>
      <c r="C1696" t="s">
        <v>121</v>
      </c>
      <c r="D1696" s="1" t="s">
        <v>223</v>
      </c>
      <c r="E1696" t="s">
        <v>45</v>
      </c>
      <c r="F1696" t="s">
        <v>27</v>
      </c>
      <c r="G1696" t="s">
        <v>254</v>
      </c>
      <c r="H1696" t="s">
        <v>361</v>
      </c>
      <c r="I1696" t="str">
        <f>RIGHT(HvDOutputData[[#This Row],[OPLocCode]],1)</f>
        <v>C</v>
      </c>
      <c r="J1696" t="s">
        <v>413</v>
      </c>
    </row>
    <row r="1697" spans="1:10" x14ac:dyDescent="0.45">
      <c r="A1697" t="s">
        <v>14</v>
      </c>
      <c r="B1697" t="s">
        <v>118</v>
      </c>
      <c r="C1697" t="s">
        <v>121</v>
      </c>
      <c r="D1697" s="1" t="s">
        <v>223</v>
      </c>
      <c r="E1697" t="s">
        <v>45</v>
      </c>
      <c r="F1697" t="s">
        <v>27</v>
      </c>
      <c r="G1697" t="s">
        <v>254</v>
      </c>
      <c r="H1697" t="s">
        <v>350</v>
      </c>
      <c r="I1697" t="str">
        <f>RIGHT(HvDOutputData[[#This Row],[OPLocCode]],1)</f>
        <v>A</v>
      </c>
      <c r="J1697" t="s">
        <v>419</v>
      </c>
    </row>
    <row r="1698" spans="1:10" x14ac:dyDescent="0.45">
      <c r="A1698" t="s">
        <v>14</v>
      </c>
      <c r="B1698" t="s">
        <v>118</v>
      </c>
      <c r="C1698" t="s">
        <v>121</v>
      </c>
      <c r="D1698" s="1" t="s">
        <v>223</v>
      </c>
      <c r="E1698" t="s">
        <v>45</v>
      </c>
      <c r="F1698" t="s">
        <v>27</v>
      </c>
      <c r="G1698" t="s">
        <v>254</v>
      </c>
      <c r="H1698" t="s">
        <v>351</v>
      </c>
      <c r="I1698" t="str">
        <f>RIGHT(HvDOutputData[[#This Row],[OPLocCode]],1)</f>
        <v>B</v>
      </c>
      <c r="J1698" t="s">
        <v>425</v>
      </c>
    </row>
    <row r="1699" spans="1:10" x14ac:dyDescent="0.45">
      <c r="A1699" t="s">
        <v>14</v>
      </c>
      <c r="B1699" t="s">
        <v>118</v>
      </c>
      <c r="C1699" t="s">
        <v>121</v>
      </c>
      <c r="D1699" s="1" t="s">
        <v>223</v>
      </c>
      <c r="E1699" t="s">
        <v>45</v>
      </c>
      <c r="F1699" t="s">
        <v>27</v>
      </c>
      <c r="G1699" t="s">
        <v>254</v>
      </c>
      <c r="H1699" t="s">
        <v>352</v>
      </c>
      <c r="I1699" t="str">
        <f>RIGHT(HvDOutputData[[#This Row],[OPLocCode]],1)</f>
        <v>C</v>
      </c>
      <c r="J1699" t="s">
        <v>431</v>
      </c>
    </row>
    <row r="1700" spans="1:10" x14ac:dyDescent="0.45">
      <c r="A1700" t="s">
        <v>14</v>
      </c>
      <c r="B1700" t="s">
        <v>118</v>
      </c>
      <c r="C1700" t="s">
        <v>121</v>
      </c>
      <c r="D1700" s="1" t="s">
        <v>223</v>
      </c>
      <c r="E1700" t="s">
        <v>45</v>
      </c>
      <c r="F1700" t="s">
        <v>27</v>
      </c>
      <c r="G1700" t="s">
        <v>254</v>
      </c>
      <c r="H1700" t="s">
        <v>353</v>
      </c>
      <c r="I1700" t="str">
        <f>RIGHT(HvDOutputData[[#This Row],[OPLocCode]],1)</f>
        <v>A</v>
      </c>
      <c r="J1700" t="s">
        <v>437</v>
      </c>
    </row>
    <row r="1701" spans="1:10" x14ac:dyDescent="0.45">
      <c r="A1701" t="s">
        <v>14</v>
      </c>
      <c r="B1701" t="s">
        <v>118</v>
      </c>
      <c r="C1701" t="s">
        <v>121</v>
      </c>
      <c r="D1701" s="1" t="s">
        <v>223</v>
      </c>
      <c r="E1701" t="s">
        <v>45</v>
      </c>
      <c r="F1701" t="s">
        <v>27</v>
      </c>
      <c r="G1701" t="s">
        <v>254</v>
      </c>
      <c r="H1701" t="s">
        <v>354</v>
      </c>
      <c r="I1701" t="str">
        <f>RIGHT(HvDOutputData[[#This Row],[OPLocCode]],1)</f>
        <v>B</v>
      </c>
      <c r="J1701" t="s">
        <v>443</v>
      </c>
    </row>
    <row r="1702" spans="1:10" x14ac:dyDescent="0.45">
      <c r="A1702" t="s">
        <v>14</v>
      </c>
      <c r="B1702" t="s">
        <v>118</v>
      </c>
      <c r="C1702" t="s">
        <v>121</v>
      </c>
      <c r="D1702" s="1" t="s">
        <v>223</v>
      </c>
      <c r="E1702" t="s">
        <v>45</v>
      </c>
      <c r="F1702" t="s">
        <v>27</v>
      </c>
      <c r="G1702" t="s">
        <v>254</v>
      </c>
      <c r="H1702" t="s">
        <v>355</v>
      </c>
      <c r="I1702" t="str">
        <f>RIGHT(HvDOutputData[[#This Row],[OPLocCode]],1)</f>
        <v>C</v>
      </c>
      <c r="J1702" t="s">
        <v>449</v>
      </c>
    </row>
    <row r="1703" spans="1:10" x14ac:dyDescent="0.45">
      <c r="A1703" t="s">
        <v>14</v>
      </c>
      <c r="B1703" t="s">
        <v>118</v>
      </c>
      <c r="C1703" t="s">
        <v>121</v>
      </c>
      <c r="D1703" s="1" t="s">
        <v>223</v>
      </c>
      <c r="E1703" t="s">
        <v>45</v>
      </c>
      <c r="F1703" t="s">
        <v>27</v>
      </c>
      <c r="G1703" t="s">
        <v>254</v>
      </c>
      <c r="H1703" t="s">
        <v>356</v>
      </c>
      <c r="I1703" t="str">
        <f>RIGHT(HvDOutputData[[#This Row],[OPLocCode]],1)</f>
        <v>A</v>
      </c>
      <c r="J1703" t="s">
        <v>455</v>
      </c>
    </row>
    <row r="1704" spans="1:10" x14ac:dyDescent="0.45">
      <c r="A1704" t="s">
        <v>14</v>
      </c>
      <c r="B1704" t="s">
        <v>118</v>
      </c>
      <c r="C1704" t="s">
        <v>121</v>
      </c>
      <c r="D1704" s="1" t="s">
        <v>223</v>
      </c>
      <c r="E1704" t="s">
        <v>45</v>
      </c>
      <c r="F1704" t="s">
        <v>27</v>
      </c>
      <c r="G1704" t="s">
        <v>254</v>
      </c>
      <c r="H1704" t="s">
        <v>357</v>
      </c>
      <c r="I1704" t="str">
        <f>RIGHT(HvDOutputData[[#This Row],[OPLocCode]],1)</f>
        <v>B</v>
      </c>
      <c r="J1704" t="s">
        <v>461</v>
      </c>
    </row>
    <row r="1705" spans="1:10" x14ac:dyDescent="0.45">
      <c r="A1705" t="s">
        <v>14</v>
      </c>
      <c r="B1705" t="s">
        <v>118</v>
      </c>
      <c r="C1705" t="s">
        <v>121</v>
      </c>
      <c r="D1705" s="1" t="s">
        <v>223</v>
      </c>
      <c r="E1705" t="s">
        <v>45</v>
      </c>
      <c r="F1705" t="s">
        <v>27</v>
      </c>
      <c r="G1705" t="s">
        <v>254</v>
      </c>
      <c r="H1705" t="s">
        <v>358</v>
      </c>
      <c r="I1705" t="str">
        <f>RIGHT(HvDOutputData[[#This Row],[OPLocCode]],1)</f>
        <v>C</v>
      </c>
      <c r="J1705" t="s">
        <v>467</v>
      </c>
    </row>
    <row r="1706" spans="1:10" x14ac:dyDescent="0.45">
      <c r="A1706" t="s">
        <v>14</v>
      </c>
      <c r="B1706" t="s">
        <v>116</v>
      </c>
      <c r="C1706" t="s">
        <v>119</v>
      </c>
      <c r="D1706" s="1" t="s">
        <v>226</v>
      </c>
      <c r="E1706" t="s">
        <v>47</v>
      </c>
      <c r="F1706" t="s">
        <v>27</v>
      </c>
      <c r="G1706" t="s">
        <v>254</v>
      </c>
      <c r="H1706" t="s">
        <v>262</v>
      </c>
      <c r="I1706" t="str">
        <f>RIGHT(HvDOutputData[[#This Row],[OPLocCode]],1)</f>
        <v>1</v>
      </c>
      <c r="J1706" t="s">
        <v>362</v>
      </c>
    </row>
    <row r="1707" spans="1:10" x14ac:dyDescent="0.45">
      <c r="A1707" t="s">
        <v>14</v>
      </c>
      <c r="B1707" t="s">
        <v>116</v>
      </c>
      <c r="C1707" t="s">
        <v>119</v>
      </c>
      <c r="D1707" s="1" t="s">
        <v>226</v>
      </c>
      <c r="E1707" t="s">
        <v>47</v>
      </c>
      <c r="F1707" t="s">
        <v>27</v>
      </c>
      <c r="G1707" t="s">
        <v>254</v>
      </c>
      <c r="H1707" t="s">
        <v>263</v>
      </c>
      <c r="I1707" t="str">
        <f>RIGHT(HvDOutputData[[#This Row],[OPLocCode]],1)</f>
        <v>2</v>
      </c>
      <c r="J1707" t="s">
        <v>363</v>
      </c>
    </row>
    <row r="1708" spans="1:10" x14ac:dyDescent="0.45">
      <c r="A1708" t="s">
        <v>14</v>
      </c>
      <c r="B1708" t="s">
        <v>116</v>
      </c>
      <c r="C1708" t="s">
        <v>119</v>
      </c>
      <c r="D1708" s="1" t="s">
        <v>226</v>
      </c>
      <c r="E1708" t="s">
        <v>47</v>
      </c>
      <c r="F1708" t="s">
        <v>27</v>
      </c>
      <c r="G1708" t="s">
        <v>254</v>
      </c>
      <c r="H1708" t="s">
        <v>264</v>
      </c>
      <c r="I1708" t="str">
        <f>RIGHT(HvDOutputData[[#This Row],[OPLocCode]],1)</f>
        <v>3</v>
      </c>
      <c r="J1708" t="s">
        <v>364</v>
      </c>
    </row>
    <row r="1709" spans="1:10" x14ac:dyDescent="0.45">
      <c r="A1709" t="s">
        <v>14</v>
      </c>
      <c r="B1709" t="s">
        <v>116</v>
      </c>
      <c r="C1709" t="s">
        <v>119</v>
      </c>
      <c r="D1709" s="1" t="s">
        <v>226</v>
      </c>
      <c r="E1709" t="s">
        <v>47</v>
      </c>
      <c r="F1709" t="s">
        <v>27</v>
      </c>
      <c r="G1709" t="s">
        <v>254</v>
      </c>
      <c r="H1709" t="s">
        <v>265</v>
      </c>
      <c r="I1709" t="str">
        <f>RIGHT(HvDOutputData[[#This Row],[OPLocCode]],1)</f>
        <v>4</v>
      </c>
      <c r="J1709" t="s">
        <v>362</v>
      </c>
    </row>
    <row r="1710" spans="1:10" x14ac:dyDescent="0.45">
      <c r="A1710" t="s">
        <v>14</v>
      </c>
      <c r="B1710" t="s">
        <v>116</v>
      </c>
      <c r="C1710" t="s">
        <v>119</v>
      </c>
      <c r="D1710" s="1" t="s">
        <v>226</v>
      </c>
      <c r="E1710" t="s">
        <v>47</v>
      </c>
      <c r="F1710" t="s">
        <v>27</v>
      </c>
      <c r="G1710" t="s">
        <v>254</v>
      </c>
      <c r="H1710" t="s">
        <v>266</v>
      </c>
      <c r="I1710" t="str">
        <f>RIGHT(HvDOutputData[[#This Row],[OPLocCode]],1)</f>
        <v>5</v>
      </c>
      <c r="J1710" t="s">
        <v>365</v>
      </c>
    </row>
    <row r="1711" spans="1:10" x14ac:dyDescent="0.45">
      <c r="A1711" t="s">
        <v>14</v>
      </c>
      <c r="B1711" t="s">
        <v>116</v>
      </c>
      <c r="C1711" t="s">
        <v>119</v>
      </c>
      <c r="D1711" s="1" t="s">
        <v>226</v>
      </c>
      <c r="E1711" t="s">
        <v>47</v>
      </c>
      <c r="F1711" t="s">
        <v>27</v>
      </c>
      <c r="G1711" t="s">
        <v>254</v>
      </c>
      <c r="H1711" t="s">
        <v>267</v>
      </c>
      <c r="I1711" t="str">
        <f>RIGHT(HvDOutputData[[#This Row],[OPLocCode]],1)</f>
        <v>6</v>
      </c>
      <c r="J1711" t="s">
        <v>366</v>
      </c>
    </row>
    <row r="1712" spans="1:10" x14ac:dyDescent="0.45">
      <c r="A1712" t="s">
        <v>14</v>
      </c>
      <c r="B1712" t="s">
        <v>116</v>
      </c>
      <c r="C1712" t="s">
        <v>119</v>
      </c>
      <c r="D1712" s="1" t="s">
        <v>226</v>
      </c>
      <c r="E1712" t="s">
        <v>47</v>
      </c>
      <c r="F1712" t="s">
        <v>27</v>
      </c>
      <c r="G1712" t="s">
        <v>254</v>
      </c>
      <c r="H1712" t="s">
        <v>256</v>
      </c>
      <c r="I1712" t="str">
        <f>RIGHT(HvDOutputData[[#This Row],[OPLocCode]],1)</f>
        <v>1</v>
      </c>
      <c r="J1712" t="s">
        <v>367</v>
      </c>
    </row>
    <row r="1713" spans="1:10" x14ac:dyDescent="0.45">
      <c r="A1713" t="s">
        <v>14</v>
      </c>
      <c r="B1713" t="s">
        <v>116</v>
      </c>
      <c r="C1713" t="s">
        <v>119</v>
      </c>
      <c r="D1713" s="1" t="s">
        <v>226</v>
      </c>
      <c r="E1713" t="s">
        <v>47</v>
      </c>
      <c r="F1713" t="s">
        <v>27</v>
      </c>
      <c r="G1713" t="s">
        <v>254</v>
      </c>
      <c r="H1713" t="s">
        <v>257</v>
      </c>
      <c r="I1713" t="str">
        <f>RIGHT(HvDOutputData[[#This Row],[OPLocCode]],1)</f>
        <v>2</v>
      </c>
      <c r="J1713" t="s">
        <v>368</v>
      </c>
    </row>
    <row r="1714" spans="1:10" x14ac:dyDescent="0.45">
      <c r="A1714" t="s">
        <v>14</v>
      </c>
      <c r="B1714" t="s">
        <v>116</v>
      </c>
      <c r="C1714" t="s">
        <v>119</v>
      </c>
      <c r="D1714" s="1" t="s">
        <v>226</v>
      </c>
      <c r="E1714" t="s">
        <v>47</v>
      </c>
      <c r="F1714" t="s">
        <v>27</v>
      </c>
      <c r="G1714" t="s">
        <v>254</v>
      </c>
      <c r="H1714" t="s">
        <v>258</v>
      </c>
      <c r="I1714" t="str">
        <f>RIGHT(HvDOutputData[[#This Row],[OPLocCode]],1)</f>
        <v>3</v>
      </c>
      <c r="J1714" t="s">
        <v>369</v>
      </c>
    </row>
    <row r="1715" spans="1:10" x14ac:dyDescent="0.45">
      <c r="A1715" t="s">
        <v>14</v>
      </c>
      <c r="B1715" t="s">
        <v>116</v>
      </c>
      <c r="C1715" t="s">
        <v>119</v>
      </c>
      <c r="D1715" s="1" t="s">
        <v>226</v>
      </c>
      <c r="E1715" t="s">
        <v>47</v>
      </c>
      <c r="F1715" t="s">
        <v>27</v>
      </c>
      <c r="G1715" t="s">
        <v>254</v>
      </c>
      <c r="H1715" t="s">
        <v>259</v>
      </c>
      <c r="I1715" t="str">
        <f>RIGHT(HvDOutputData[[#This Row],[OPLocCode]],1)</f>
        <v>4</v>
      </c>
      <c r="J1715" t="s">
        <v>367</v>
      </c>
    </row>
    <row r="1716" spans="1:10" x14ac:dyDescent="0.45">
      <c r="A1716" t="s">
        <v>14</v>
      </c>
      <c r="B1716" t="s">
        <v>116</v>
      </c>
      <c r="C1716" t="s">
        <v>119</v>
      </c>
      <c r="D1716" s="1" t="s">
        <v>226</v>
      </c>
      <c r="E1716" t="s">
        <v>47</v>
      </c>
      <c r="F1716" t="s">
        <v>27</v>
      </c>
      <c r="G1716" t="s">
        <v>254</v>
      </c>
      <c r="H1716" t="s">
        <v>260</v>
      </c>
      <c r="I1716" t="str">
        <f>RIGHT(HvDOutputData[[#This Row],[OPLocCode]],1)</f>
        <v>5</v>
      </c>
      <c r="J1716" t="s">
        <v>370</v>
      </c>
    </row>
    <row r="1717" spans="1:10" x14ac:dyDescent="0.45">
      <c r="A1717" t="s">
        <v>14</v>
      </c>
      <c r="B1717" t="s">
        <v>116</v>
      </c>
      <c r="C1717" t="s">
        <v>119</v>
      </c>
      <c r="D1717" s="1" t="s">
        <v>226</v>
      </c>
      <c r="E1717" t="s">
        <v>47</v>
      </c>
      <c r="F1717" t="s">
        <v>27</v>
      </c>
      <c r="G1717" t="s">
        <v>254</v>
      </c>
      <c r="H1717" t="s">
        <v>261</v>
      </c>
      <c r="I1717" t="str">
        <f>RIGHT(HvDOutputData[[#This Row],[OPLocCode]],1)</f>
        <v>6</v>
      </c>
      <c r="J1717" t="s">
        <v>371</v>
      </c>
    </row>
    <row r="1718" spans="1:10" x14ac:dyDescent="0.45">
      <c r="A1718" t="s">
        <v>14</v>
      </c>
      <c r="B1718" t="s">
        <v>116</v>
      </c>
      <c r="C1718" t="s">
        <v>119</v>
      </c>
      <c r="D1718" s="1" t="s">
        <v>226</v>
      </c>
      <c r="E1718" t="s">
        <v>47</v>
      </c>
      <c r="F1718" t="s">
        <v>27</v>
      </c>
      <c r="G1718" t="s">
        <v>254</v>
      </c>
      <c r="H1718" t="s">
        <v>268</v>
      </c>
      <c r="I1718" t="str">
        <f>RIGHT(HvDOutputData[[#This Row],[OPLocCode]],1)</f>
        <v>1</v>
      </c>
      <c r="J1718" t="s">
        <v>372</v>
      </c>
    </row>
    <row r="1719" spans="1:10" x14ac:dyDescent="0.45">
      <c r="A1719" t="s">
        <v>14</v>
      </c>
      <c r="B1719" t="s">
        <v>116</v>
      </c>
      <c r="C1719" t="s">
        <v>119</v>
      </c>
      <c r="D1719" s="1" t="s">
        <v>226</v>
      </c>
      <c r="E1719" t="s">
        <v>47</v>
      </c>
      <c r="F1719" t="s">
        <v>27</v>
      </c>
      <c r="G1719" t="s">
        <v>254</v>
      </c>
      <c r="H1719" t="s">
        <v>269</v>
      </c>
      <c r="I1719" t="str">
        <f>RIGHT(HvDOutputData[[#This Row],[OPLocCode]],1)</f>
        <v>2</v>
      </c>
      <c r="J1719" t="s">
        <v>373</v>
      </c>
    </row>
    <row r="1720" spans="1:10" x14ac:dyDescent="0.45">
      <c r="A1720" t="s">
        <v>14</v>
      </c>
      <c r="B1720" t="s">
        <v>116</v>
      </c>
      <c r="C1720" t="s">
        <v>119</v>
      </c>
      <c r="D1720" s="1" t="s">
        <v>226</v>
      </c>
      <c r="E1720" t="s">
        <v>47</v>
      </c>
      <c r="F1720" t="s">
        <v>27</v>
      </c>
      <c r="G1720" t="s">
        <v>254</v>
      </c>
      <c r="H1720" t="s">
        <v>270</v>
      </c>
      <c r="I1720" t="str">
        <f>RIGHT(HvDOutputData[[#This Row],[OPLocCode]],1)</f>
        <v>3</v>
      </c>
      <c r="J1720" t="s">
        <v>374</v>
      </c>
    </row>
    <row r="1721" spans="1:10" x14ac:dyDescent="0.45">
      <c r="A1721" t="s">
        <v>14</v>
      </c>
      <c r="B1721" t="s">
        <v>116</v>
      </c>
      <c r="C1721" t="s">
        <v>119</v>
      </c>
      <c r="D1721" s="1" t="s">
        <v>226</v>
      </c>
      <c r="E1721" t="s">
        <v>47</v>
      </c>
      <c r="F1721" t="s">
        <v>27</v>
      </c>
      <c r="G1721" t="s">
        <v>254</v>
      </c>
      <c r="H1721" t="s">
        <v>271</v>
      </c>
      <c r="I1721" t="str">
        <f>RIGHT(HvDOutputData[[#This Row],[OPLocCode]],1)</f>
        <v>4</v>
      </c>
      <c r="J1721" t="s">
        <v>375</v>
      </c>
    </row>
    <row r="1722" spans="1:10" x14ac:dyDescent="0.45">
      <c r="A1722" t="s">
        <v>14</v>
      </c>
      <c r="B1722" t="s">
        <v>116</v>
      </c>
      <c r="C1722" t="s">
        <v>119</v>
      </c>
      <c r="D1722" s="1" t="s">
        <v>226</v>
      </c>
      <c r="E1722" t="s">
        <v>47</v>
      </c>
      <c r="F1722" t="s">
        <v>27</v>
      </c>
      <c r="G1722" t="s">
        <v>254</v>
      </c>
      <c r="H1722" t="s">
        <v>272</v>
      </c>
      <c r="I1722" t="str">
        <f>RIGHT(HvDOutputData[[#This Row],[OPLocCode]],1)</f>
        <v>5</v>
      </c>
      <c r="J1722" t="s">
        <v>376</v>
      </c>
    </row>
    <row r="1723" spans="1:10" x14ac:dyDescent="0.45">
      <c r="A1723" t="s">
        <v>14</v>
      </c>
      <c r="B1723" t="s">
        <v>116</v>
      </c>
      <c r="C1723" t="s">
        <v>119</v>
      </c>
      <c r="D1723" s="1" t="s">
        <v>226</v>
      </c>
      <c r="E1723" t="s">
        <v>47</v>
      </c>
      <c r="F1723" t="s">
        <v>27</v>
      </c>
      <c r="G1723" t="s">
        <v>254</v>
      </c>
      <c r="H1723" t="s">
        <v>273</v>
      </c>
      <c r="I1723" t="str">
        <f>RIGHT(HvDOutputData[[#This Row],[OPLocCode]],1)</f>
        <v>6</v>
      </c>
      <c r="J1723" t="s">
        <v>377</v>
      </c>
    </row>
    <row r="1724" spans="1:10" x14ac:dyDescent="0.45">
      <c r="A1724" t="s">
        <v>14</v>
      </c>
      <c r="B1724" t="s">
        <v>116</v>
      </c>
      <c r="C1724" t="s">
        <v>119</v>
      </c>
      <c r="D1724" s="1" t="s">
        <v>226</v>
      </c>
      <c r="E1724" t="s">
        <v>47</v>
      </c>
      <c r="F1724" t="s">
        <v>27</v>
      </c>
      <c r="G1724" t="s">
        <v>254</v>
      </c>
      <c r="H1724" t="s">
        <v>274</v>
      </c>
      <c r="I1724" t="str">
        <f>RIGHT(HvDOutputData[[#This Row],[OPLocCode]],1)</f>
        <v>1</v>
      </c>
      <c r="J1724" t="s">
        <v>378</v>
      </c>
    </row>
    <row r="1725" spans="1:10" x14ac:dyDescent="0.45">
      <c r="A1725" t="s">
        <v>14</v>
      </c>
      <c r="B1725" t="s">
        <v>116</v>
      </c>
      <c r="C1725" t="s">
        <v>119</v>
      </c>
      <c r="D1725" s="1" t="s">
        <v>226</v>
      </c>
      <c r="E1725" t="s">
        <v>47</v>
      </c>
      <c r="F1725" t="s">
        <v>27</v>
      </c>
      <c r="G1725" t="s">
        <v>254</v>
      </c>
      <c r="H1725" t="s">
        <v>275</v>
      </c>
      <c r="I1725" t="str">
        <f>RIGHT(HvDOutputData[[#This Row],[OPLocCode]],1)</f>
        <v>2</v>
      </c>
      <c r="J1725" t="s">
        <v>379</v>
      </c>
    </row>
    <row r="1726" spans="1:10" x14ac:dyDescent="0.45">
      <c r="A1726" t="s">
        <v>14</v>
      </c>
      <c r="B1726" t="s">
        <v>116</v>
      </c>
      <c r="C1726" t="s">
        <v>119</v>
      </c>
      <c r="D1726" s="1" t="s">
        <v>226</v>
      </c>
      <c r="E1726" t="s">
        <v>47</v>
      </c>
      <c r="F1726" t="s">
        <v>27</v>
      </c>
      <c r="G1726" t="s">
        <v>254</v>
      </c>
      <c r="H1726" t="s">
        <v>276</v>
      </c>
      <c r="I1726" t="str">
        <f>RIGHT(HvDOutputData[[#This Row],[OPLocCode]],1)</f>
        <v>3</v>
      </c>
      <c r="J1726" t="s">
        <v>380</v>
      </c>
    </row>
    <row r="1727" spans="1:10" x14ac:dyDescent="0.45">
      <c r="A1727" t="s">
        <v>14</v>
      </c>
      <c r="B1727" t="s">
        <v>116</v>
      </c>
      <c r="C1727" t="s">
        <v>119</v>
      </c>
      <c r="D1727" s="1" t="s">
        <v>226</v>
      </c>
      <c r="E1727" t="s">
        <v>47</v>
      </c>
      <c r="F1727" t="s">
        <v>27</v>
      </c>
      <c r="G1727" t="s">
        <v>254</v>
      </c>
      <c r="H1727" t="s">
        <v>277</v>
      </c>
      <c r="I1727" t="str">
        <f>RIGHT(HvDOutputData[[#This Row],[OPLocCode]],1)</f>
        <v>4</v>
      </c>
      <c r="J1727" t="s">
        <v>381</v>
      </c>
    </row>
    <row r="1728" spans="1:10" x14ac:dyDescent="0.45">
      <c r="A1728" t="s">
        <v>14</v>
      </c>
      <c r="B1728" t="s">
        <v>116</v>
      </c>
      <c r="C1728" t="s">
        <v>119</v>
      </c>
      <c r="D1728" s="1" t="s">
        <v>226</v>
      </c>
      <c r="E1728" t="s">
        <v>47</v>
      </c>
      <c r="F1728" t="s">
        <v>27</v>
      </c>
      <c r="G1728" t="s">
        <v>254</v>
      </c>
      <c r="H1728" t="s">
        <v>278</v>
      </c>
      <c r="I1728" t="str">
        <f>RIGHT(HvDOutputData[[#This Row],[OPLocCode]],1)</f>
        <v>5</v>
      </c>
      <c r="J1728" t="s">
        <v>382</v>
      </c>
    </row>
    <row r="1729" spans="1:10" x14ac:dyDescent="0.45">
      <c r="A1729" t="s">
        <v>14</v>
      </c>
      <c r="B1729" t="s">
        <v>116</v>
      </c>
      <c r="C1729" t="s">
        <v>119</v>
      </c>
      <c r="D1729" s="1" t="s">
        <v>226</v>
      </c>
      <c r="E1729" t="s">
        <v>47</v>
      </c>
      <c r="F1729" t="s">
        <v>27</v>
      </c>
      <c r="G1729" t="s">
        <v>254</v>
      </c>
      <c r="H1729" t="s">
        <v>279</v>
      </c>
      <c r="I1729" t="str">
        <f>RIGHT(HvDOutputData[[#This Row],[OPLocCode]],1)</f>
        <v>6</v>
      </c>
      <c r="J1729" t="s">
        <v>383</v>
      </c>
    </row>
    <row r="1730" spans="1:10" x14ac:dyDescent="0.45">
      <c r="A1730" t="s">
        <v>14</v>
      </c>
      <c r="B1730" t="s">
        <v>116</v>
      </c>
      <c r="C1730" t="s">
        <v>119</v>
      </c>
      <c r="D1730" s="1" t="s">
        <v>226</v>
      </c>
      <c r="E1730" t="s">
        <v>47</v>
      </c>
      <c r="F1730" t="s">
        <v>27</v>
      </c>
      <c r="G1730" t="s">
        <v>254</v>
      </c>
      <c r="H1730" t="s">
        <v>280</v>
      </c>
      <c r="I1730" t="str">
        <f>RIGHT(HvDOutputData[[#This Row],[OPLocCode]],1)</f>
        <v>1</v>
      </c>
      <c r="J1730" t="s">
        <v>384</v>
      </c>
    </row>
    <row r="1731" spans="1:10" x14ac:dyDescent="0.45">
      <c r="A1731" t="s">
        <v>14</v>
      </c>
      <c r="B1731" t="s">
        <v>116</v>
      </c>
      <c r="C1731" t="s">
        <v>119</v>
      </c>
      <c r="D1731" s="1" t="s">
        <v>226</v>
      </c>
      <c r="E1731" t="s">
        <v>47</v>
      </c>
      <c r="F1731" t="s">
        <v>27</v>
      </c>
      <c r="G1731" t="s">
        <v>254</v>
      </c>
      <c r="H1731" t="s">
        <v>281</v>
      </c>
      <c r="I1731" t="str">
        <f>RIGHT(HvDOutputData[[#This Row],[OPLocCode]],1)</f>
        <v>2</v>
      </c>
      <c r="J1731" t="s">
        <v>385</v>
      </c>
    </row>
    <row r="1732" spans="1:10" x14ac:dyDescent="0.45">
      <c r="A1732" t="s">
        <v>14</v>
      </c>
      <c r="B1732" t="s">
        <v>116</v>
      </c>
      <c r="C1732" t="s">
        <v>119</v>
      </c>
      <c r="D1732" s="1" t="s">
        <v>226</v>
      </c>
      <c r="E1732" t="s">
        <v>47</v>
      </c>
      <c r="F1732" t="s">
        <v>27</v>
      </c>
      <c r="G1732" t="s">
        <v>254</v>
      </c>
      <c r="H1732" t="s">
        <v>282</v>
      </c>
      <c r="I1732" t="str">
        <f>RIGHT(HvDOutputData[[#This Row],[OPLocCode]],1)</f>
        <v>3</v>
      </c>
      <c r="J1732" t="s">
        <v>386</v>
      </c>
    </row>
    <row r="1733" spans="1:10" x14ac:dyDescent="0.45">
      <c r="A1733" t="s">
        <v>14</v>
      </c>
      <c r="B1733" t="s">
        <v>116</v>
      </c>
      <c r="C1733" t="s">
        <v>119</v>
      </c>
      <c r="D1733" s="1" t="s">
        <v>226</v>
      </c>
      <c r="E1733" t="s">
        <v>47</v>
      </c>
      <c r="F1733" t="s">
        <v>27</v>
      </c>
      <c r="G1733" t="s">
        <v>254</v>
      </c>
      <c r="H1733" t="s">
        <v>283</v>
      </c>
      <c r="I1733" t="str">
        <f>RIGHT(HvDOutputData[[#This Row],[OPLocCode]],1)</f>
        <v>4</v>
      </c>
      <c r="J1733" t="s">
        <v>387</v>
      </c>
    </row>
    <row r="1734" spans="1:10" x14ac:dyDescent="0.45">
      <c r="A1734" t="s">
        <v>14</v>
      </c>
      <c r="B1734" t="s">
        <v>116</v>
      </c>
      <c r="C1734" t="s">
        <v>119</v>
      </c>
      <c r="D1734" s="1" t="s">
        <v>226</v>
      </c>
      <c r="E1734" t="s">
        <v>47</v>
      </c>
      <c r="F1734" t="s">
        <v>27</v>
      </c>
      <c r="G1734" t="s">
        <v>254</v>
      </c>
      <c r="H1734" t="s">
        <v>284</v>
      </c>
      <c r="I1734" t="str">
        <f>RIGHT(HvDOutputData[[#This Row],[OPLocCode]],1)</f>
        <v>5</v>
      </c>
      <c r="J1734" t="s">
        <v>388</v>
      </c>
    </row>
    <row r="1735" spans="1:10" x14ac:dyDescent="0.45">
      <c r="A1735" t="s">
        <v>14</v>
      </c>
      <c r="B1735" t="s">
        <v>116</v>
      </c>
      <c r="C1735" t="s">
        <v>119</v>
      </c>
      <c r="D1735" s="1" t="s">
        <v>226</v>
      </c>
      <c r="E1735" t="s">
        <v>47</v>
      </c>
      <c r="F1735" t="s">
        <v>27</v>
      </c>
      <c r="G1735" t="s">
        <v>254</v>
      </c>
      <c r="H1735" t="s">
        <v>285</v>
      </c>
      <c r="I1735" t="str">
        <f>RIGHT(HvDOutputData[[#This Row],[OPLocCode]],1)</f>
        <v>6</v>
      </c>
      <c r="J1735" t="s">
        <v>389</v>
      </c>
    </row>
    <row r="1736" spans="1:10" x14ac:dyDescent="0.45">
      <c r="A1736" t="s">
        <v>14</v>
      </c>
      <c r="B1736" t="s">
        <v>116</v>
      </c>
      <c r="C1736" t="s">
        <v>119</v>
      </c>
      <c r="D1736" s="1" t="s">
        <v>226</v>
      </c>
      <c r="E1736" t="s">
        <v>47</v>
      </c>
      <c r="F1736" t="s">
        <v>27</v>
      </c>
      <c r="G1736" t="s">
        <v>254</v>
      </c>
      <c r="H1736" t="s">
        <v>29</v>
      </c>
      <c r="I1736" t="str">
        <f>RIGHT(HvDOutputData[[#This Row],[OPLocCode]],1)</f>
        <v>1</v>
      </c>
      <c r="J1736" t="s">
        <v>390</v>
      </c>
    </row>
    <row r="1737" spans="1:10" x14ac:dyDescent="0.45">
      <c r="A1737" t="s">
        <v>14</v>
      </c>
      <c r="B1737" t="s">
        <v>116</v>
      </c>
      <c r="C1737" t="s">
        <v>119</v>
      </c>
      <c r="D1737" s="1" t="s">
        <v>226</v>
      </c>
      <c r="E1737" t="s">
        <v>47</v>
      </c>
      <c r="F1737" t="s">
        <v>27</v>
      </c>
      <c r="G1737" t="s">
        <v>254</v>
      </c>
      <c r="H1737" t="s">
        <v>137</v>
      </c>
      <c r="I1737" t="str">
        <f>RIGHT(HvDOutputData[[#This Row],[OPLocCode]],1)</f>
        <v>2</v>
      </c>
      <c r="J1737" t="s">
        <v>391</v>
      </c>
    </row>
    <row r="1738" spans="1:10" x14ac:dyDescent="0.45">
      <c r="A1738" t="s">
        <v>14</v>
      </c>
      <c r="B1738" t="s">
        <v>116</v>
      </c>
      <c r="C1738" t="s">
        <v>119</v>
      </c>
      <c r="D1738" s="1" t="s">
        <v>226</v>
      </c>
      <c r="E1738" t="s">
        <v>47</v>
      </c>
      <c r="F1738" t="s">
        <v>27</v>
      </c>
      <c r="G1738" t="s">
        <v>254</v>
      </c>
      <c r="H1738" t="s">
        <v>286</v>
      </c>
      <c r="I1738" t="str">
        <f>RIGHT(HvDOutputData[[#This Row],[OPLocCode]],1)</f>
        <v>3</v>
      </c>
      <c r="J1738" t="s">
        <v>392</v>
      </c>
    </row>
    <row r="1739" spans="1:10" x14ac:dyDescent="0.45">
      <c r="A1739" t="s">
        <v>14</v>
      </c>
      <c r="B1739" t="s">
        <v>116</v>
      </c>
      <c r="C1739" t="s">
        <v>119</v>
      </c>
      <c r="D1739" s="1" t="s">
        <v>226</v>
      </c>
      <c r="E1739" t="s">
        <v>47</v>
      </c>
      <c r="F1739" t="s">
        <v>27</v>
      </c>
      <c r="G1739" t="s">
        <v>254</v>
      </c>
      <c r="H1739" t="s">
        <v>287</v>
      </c>
      <c r="I1739" t="str">
        <f>RIGHT(HvDOutputData[[#This Row],[OPLocCode]],1)</f>
        <v>4</v>
      </c>
      <c r="J1739" t="s">
        <v>393</v>
      </c>
    </row>
    <row r="1740" spans="1:10" x14ac:dyDescent="0.45">
      <c r="A1740" t="s">
        <v>14</v>
      </c>
      <c r="B1740" t="s">
        <v>116</v>
      </c>
      <c r="C1740" t="s">
        <v>119</v>
      </c>
      <c r="D1740" s="1" t="s">
        <v>226</v>
      </c>
      <c r="E1740" t="s">
        <v>47</v>
      </c>
      <c r="F1740" t="s">
        <v>27</v>
      </c>
      <c r="G1740" t="s">
        <v>254</v>
      </c>
      <c r="H1740" t="s">
        <v>288</v>
      </c>
      <c r="I1740" t="str">
        <f>RIGHT(HvDOutputData[[#This Row],[OPLocCode]],1)</f>
        <v>5</v>
      </c>
      <c r="J1740" t="s">
        <v>394</v>
      </c>
    </row>
    <row r="1741" spans="1:10" x14ac:dyDescent="0.45">
      <c r="A1741" t="s">
        <v>14</v>
      </c>
      <c r="B1741" t="s">
        <v>116</v>
      </c>
      <c r="C1741" t="s">
        <v>119</v>
      </c>
      <c r="D1741" s="1" t="s">
        <v>226</v>
      </c>
      <c r="E1741" t="s">
        <v>47</v>
      </c>
      <c r="F1741" t="s">
        <v>27</v>
      </c>
      <c r="G1741" t="s">
        <v>254</v>
      </c>
      <c r="H1741" t="s">
        <v>289</v>
      </c>
      <c r="I1741" t="str">
        <f>RIGHT(HvDOutputData[[#This Row],[OPLocCode]],1)</f>
        <v>6</v>
      </c>
      <c r="J1741" t="s">
        <v>395</v>
      </c>
    </row>
    <row r="1742" spans="1:10" x14ac:dyDescent="0.45">
      <c r="A1742" t="s">
        <v>14</v>
      </c>
      <c r="B1742" t="s">
        <v>117</v>
      </c>
      <c r="C1742" t="s">
        <v>120</v>
      </c>
      <c r="D1742" s="1" t="s">
        <v>226</v>
      </c>
      <c r="E1742" t="s">
        <v>47</v>
      </c>
      <c r="F1742" t="s">
        <v>27</v>
      </c>
      <c r="G1742" t="s">
        <v>254</v>
      </c>
      <c r="H1742" t="s">
        <v>262</v>
      </c>
      <c r="I1742" t="str">
        <f>RIGHT(HvDOutputData[[#This Row],[OPLocCode]],1)</f>
        <v>1</v>
      </c>
      <c r="J1742" t="s">
        <v>362</v>
      </c>
    </row>
    <row r="1743" spans="1:10" x14ac:dyDescent="0.45">
      <c r="A1743" t="s">
        <v>14</v>
      </c>
      <c r="B1743" t="s">
        <v>117</v>
      </c>
      <c r="C1743" t="s">
        <v>120</v>
      </c>
      <c r="D1743" s="1" t="s">
        <v>226</v>
      </c>
      <c r="E1743" t="s">
        <v>47</v>
      </c>
      <c r="F1743" t="s">
        <v>27</v>
      </c>
      <c r="G1743" t="s">
        <v>254</v>
      </c>
      <c r="H1743" t="s">
        <v>263</v>
      </c>
      <c r="I1743" t="str">
        <f>RIGHT(HvDOutputData[[#This Row],[OPLocCode]],1)</f>
        <v>2</v>
      </c>
      <c r="J1743" t="s">
        <v>363</v>
      </c>
    </row>
    <row r="1744" spans="1:10" x14ac:dyDescent="0.45">
      <c r="A1744" t="s">
        <v>14</v>
      </c>
      <c r="B1744" t="s">
        <v>117</v>
      </c>
      <c r="C1744" t="s">
        <v>120</v>
      </c>
      <c r="D1744" s="1" t="s">
        <v>226</v>
      </c>
      <c r="E1744" t="s">
        <v>47</v>
      </c>
      <c r="F1744" t="s">
        <v>27</v>
      </c>
      <c r="G1744" t="s">
        <v>254</v>
      </c>
      <c r="H1744" t="s">
        <v>264</v>
      </c>
      <c r="I1744" t="str">
        <f>RIGHT(HvDOutputData[[#This Row],[OPLocCode]],1)</f>
        <v>3</v>
      </c>
      <c r="J1744" t="s">
        <v>364</v>
      </c>
    </row>
    <row r="1745" spans="1:10" x14ac:dyDescent="0.45">
      <c r="A1745" t="s">
        <v>14</v>
      </c>
      <c r="B1745" t="s">
        <v>117</v>
      </c>
      <c r="C1745" t="s">
        <v>120</v>
      </c>
      <c r="D1745" s="1" t="s">
        <v>226</v>
      </c>
      <c r="E1745" t="s">
        <v>47</v>
      </c>
      <c r="F1745" t="s">
        <v>27</v>
      </c>
      <c r="G1745" t="s">
        <v>254</v>
      </c>
      <c r="H1745" t="s">
        <v>265</v>
      </c>
      <c r="I1745" t="str">
        <f>RIGHT(HvDOutputData[[#This Row],[OPLocCode]],1)</f>
        <v>4</v>
      </c>
      <c r="J1745" t="s">
        <v>468</v>
      </c>
    </row>
    <row r="1746" spans="1:10" x14ac:dyDescent="0.45">
      <c r="A1746" t="s">
        <v>14</v>
      </c>
      <c r="B1746" t="s">
        <v>117</v>
      </c>
      <c r="C1746" t="s">
        <v>120</v>
      </c>
      <c r="D1746" s="1" t="s">
        <v>226</v>
      </c>
      <c r="E1746" t="s">
        <v>47</v>
      </c>
      <c r="F1746" t="s">
        <v>27</v>
      </c>
      <c r="G1746" t="s">
        <v>254</v>
      </c>
      <c r="H1746" t="s">
        <v>266</v>
      </c>
      <c r="I1746" t="str">
        <f>RIGHT(HvDOutputData[[#This Row],[OPLocCode]],1)</f>
        <v>5</v>
      </c>
      <c r="J1746" t="s">
        <v>365</v>
      </c>
    </row>
    <row r="1747" spans="1:10" x14ac:dyDescent="0.45">
      <c r="A1747" t="s">
        <v>14</v>
      </c>
      <c r="B1747" t="s">
        <v>117</v>
      </c>
      <c r="C1747" t="s">
        <v>120</v>
      </c>
      <c r="D1747" s="1" t="s">
        <v>226</v>
      </c>
      <c r="E1747" t="s">
        <v>47</v>
      </c>
      <c r="F1747" t="s">
        <v>27</v>
      </c>
      <c r="G1747" t="s">
        <v>254</v>
      </c>
      <c r="H1747" t="s">
        <v>267</v>
      </c>
      <c r="I1747" t="str">
        <f>RIGHT(HvDOutputData[[#This Row],[OPLocCode]],1)</f>
        <v>6</v>
      </c>
      <c r="J1747" t="s">
        <v>366</v>
      </c>
    </row>
    <row r="1748" spans="1:10" x14ac:dyDescent="0.45">
      <c r="A1748" t="s">
        <v>14</v>
      </c>
      <c r="B1748" t="s">
        <v>117</v>
      </c>
      <c r="C1748" t="s">
        <v>120</v>
      </c>
      <c r="D1748" s="1" t="s">
        <v>226</v>
      </c>
      <c r="E1748" t="s">
        <v>47</v>
      </c>
      <c r="F1748" t="s">
        <v>27</v>
      </c>
      <c r="G1748" t="s">
        <v>254</v>
      </c>
      <c r="H1748" t="s">
        <v>256</v>
      </c>
      <c r="I1748" t="str">
        <f>RIGHT(HvDOutputData[[#This Row],[OPLocCode]],1)</f>
        <v>1</v>
      </c>
      <c r="J1748" t="s">
        <v>367</v>
      </c>
    </row>
    <row r="1749" spans="1:10" x14ac:dyDescent="0.45">
      <c r="A1749" t="s">
        <v>14</v>
      </c>
      <c r="B1749" t="s">
        <v>117</v>
      </c>
      <c r="C1749" t="s">
        <v>120</v>
      </c>
      <c r="D1749" s="1" t="s">
        <v>226</v>
      </c>
      <c r="E1749" t="s">
        <v>47</v>
      </c>
      <c r="F1749" t="s">
        <v>27</v>
      </c>
      <c r="G1749" t="s">
        <v>254</v>
      </c>
      <c r="H1749" t="s">
        <v>257</v>
      </c>
      <c r="I1749" t="str">
        <f>RIGHT(HvDOutputData[[#This Row],[OPLocCode]],1)</f>
        <v>2</v>
      </c>
      <c r="J1749" t="s">
        <v>368</v>
      </c>
    </row>
    <row r="1750" spans="1:10" x14ac:dyDescent="0.45">
      <c r="A1750" t="s">
        <v>14</v>
      </c>
      <c r="B1750" t="s">
        <v>117</v>
      </c>
      <c r="C1750" t="s">
        <v>120</v>
      </c>
      <c r="D1750" s="1" t="s">
        <v>226</v>
      </c>
      <c r="E1750" t="s">
        <v>47</v>
      </c>
      <c r="F1750" t="s">
        <v>27</v>
      </c>
      <c r="G1750" t="s">
        <v>254</v>
      </c>
      <c r="H1750" t="s">
        <v>258</v>
      </c>
      <c r="I1750" t="str">
        <f>RIGHT(HvDOutputData[[#This Row],[OPLocCode]],1)</f>
        <v>3</v>
      </c>
      <c r="J1750" t="s">
        <v>369</v>
      </c>
    </row>
    <row r="1751" spans="1:10" x14ac:dyDescent="0.45">
      <c r="A1751" t="s">
        <v>14</v>
      </c>
      <c r="B1751" t="s">
        <v>117</v>
      </c>
      <c r="C1751" t="s">
        <v>120</v>
      </c>
      <c r="D1751" s="1" t="s">
        <v>226</v>
      </c>
      <c r="E1751" t="s">
        <v>47</v>
      </c>
      <c r="F1751" t="s">
        <v>27</v>
      </c>
      <c r="G1751" t="s">
        <v>254</v>
      </c>
      <c r="H1751" t="s">
        <v>259</v>
      </c>
      <c r="I1751" t="str">
        <f>RIGHT(HvDOutputData[[#This Row],[OPLocCode]],1)</f>
        <v>4</v>
      </c>
      <c r="J1751" t="s">
        <v>469</v>
      </c>
    </row>
    <row r="1752" spans="1:10" x14ac:dyDescent="0.45">
      <c r="A1752" t="s">
        <v>14</v>
      </c>
      <c r="B1752" t="s">
        <v>117</v>
      </c>
      <c r="C1752" t="s">
        <v>120</v>
      </c>
      <c r="D1752" s="1" t="s">
        <v>226</v>
      </c>
      <c r="E1752" t="s">
        <v>47</v>
      </c>
      <c r="F1752" t="s">
        <v>27</v>
      </c>
      <c r="G1752" t="s">
        <v>254</v>
      </c>
      <c r="H1752" t="s">
        <v>260</v>
      </c>
      <c r="I1752" t="str">
        <f>RIGHT(HvDOutputData[[#This Row],[OPLocCode]],1)</f>
        <v>5</v>
      </c>
      <c r="J1752" t="s">
        <v>370</v>
      </c>
    </row>
    <row r="1753" spans="1:10" x14ac:dyDescent="0.45">
      <c r="A1753" t="s">
        <v>14</v>
      </c>
      <c r="B1753" t="s">
        <v>117</v>
      </c>
      <c r="C1753" t="s">
        <v>120</v>
      </c>
      <c r="D1753" s="1" t="s">
        <v>226</v>
      </c>
      <c r="E1753" t="s">
        <v>47</v>
      </c>
      <c r="F1753" t="s">
        <v>27</v>
      </c>
      <c r="G1753" t="s">
        <v>254</v>
      </c>
      <c r="H1753" t="s">
        <v>261</v>
      </c>
      <c r="I1753" t="str">
        <f>RIGHT(HvDOutputData[[#This Row],[OPLocCode]],1)</f>
        <v>6</v>
      </c>
      <c r="J1753" t="s">
        <v>371</v>
      </c>
    </row>
    <row r="1754" spans="1:10" x14ac:dyDescent="0.45">
      <c r="A1754" t="s">
        <v>14</v>
      </c>
      <c r="B1754" t="s">
        <v>117</v>
      </c>
      <c r="C1754" t="s">
        <v>120</v>
      </c>
      <c r="D1754" s="1" t="s">
        <v>226</v>
      </c>
      <c r="E1754" t="s">
        <v>47</v>
      </c>
      <c r="F1754" t="s">
        <v>27</v>
      </c>
      <c r="G1754" t="s">
        <v>254</v>
      </c>
      <c r="H1754" t="s">
        <v>268</v>
      </c>
      <c r="I1754" t="str">
        <f>RIGHT(HvDOutputData[[#This Row],[OPLocCode]],1)</f>
        <v>1</v>
      </c>
      <c r="J1754" t="s">
        <v>372</v>
      </c>
    </row>
    <row r="1755" spans="1:10" x14ac:dyDescent="0.45">
      <c r="A1755" t="s">
        <v>14</v>
      </c>
      <c r="B1755" t="s">
        <v>117</v>
      </c>
      <c r="C1755" t="s">
        <v>120</v>
      </c>
      <c r="D1755" s="1" t="s">
        <v>226</v>
      </c>
      <c r="E1755" t="s">
        <v>47</v>
      </c>
      <c r="F1755" t="s">
        <v>27</v>
      </c>
      <c r="G1755" t="s">
        <v>254</v>
      </c>
      <c r="H1755" t="s">
        <v>269</v>
      </c>
      <c r="I1755" t="str">
        <f>RIGHT(HvDOutputData[[#This Row],[OPLocCode]],1)</f>
        <v>2</v>
      </c>
      <c r="J1755" t="s">
        <v>373</v>
      </c>
    </row>
    <row r="1756" spans="1:10" x14ac:dyDescent="0.45">
      <c r="A1756" t="s">
        <v>14</v>
      </c>
      <c r="B1756" t="s">
        <v>117</v>
      </c>
      <c r="C1756" t="s">
        <v>120</v>
      </c>
      <c r="D1756" s="1" t="s">
        <v>226</v>
      </c>
      <c r="E1756" t="s">
        <v>47</v>
      </c>
      <c r="F1756" t="s">
        <v>27</v>
      </c>
      <c r="G1756" t="s">
        <v>254</v>
      </c>
      <c r="H1756" t="s">
        <v>270</v>
      </c>
      <c r="I1756" t="str">
        <f>RIGHT(HvDOutputData[[#This Row],[OPLocCode]],1)</f>
        <v>3</v>
      </c>
      <c r="J1756" t="s">
        <v>374</v>
      </c>
    </row>
    <row r="1757" spans="1:10" x14ac:dyDescent="0.45">
      <c r="A1757" t="s">
        <v>14</v>
      </c>
      <c r="B1757" t="s">
        <v>117</v>
      </c>
      <c r="C1757" t="s">
        <v>120</v>
      </c>
      <c r="D1757" s="1" t="s">
        <v>226</v>
      </c>
      <c r="E1757" t="s">
        <v>47</v>
      </c>
      <c r="F1757" t="s">
        <v>27</v>
      </c>
      <c r="G1757" t="s">
        <v>254</v>
      </c>
      <c r="H1757" t="s">
        <v>271</v>
      </c>
      <c r="I1757" t="str">
        <f>RIGHT(HvDOutputData[[#This Row],[OPLocCode]],1)</f>
        <v>4</v>
      </c>
      <c r="J1757" t="s">
        <v>375</v>
      </c>
    </row>
    <row r="1758" spans="1:10" x14ac:dyDescent="0.45">
      <c r="A1758" t="s">
        <v>14</v>
      </c>
      <c r="B1758" t="s">
        <v>117</v>
      </c>
      <c r="C1758" t="s">
        <v>120</v>
      </c>
      <c r="D1758" s="1" t="s">
        <v>226</v>
      </c>
      <c r="E1758" t="s">
        <v>47</v>
      </c>
      <c r="F1758" t="s">
        <v>27</v>
      </c>
      <c r="G1758" t="s">
        <v>254</v>
      </c>
      <c r="H1758" t="s">
        <v>272</v>
      </c>
      <c r="I1758" t="str">
        <f>RIGHT(HvDOutputData[[#This Row],[OPLocCode]],1)</f>
        <v>5</v>
      </c>
      <c r="J1758" t="s">
        <v>376</v>
      </c>
    </row>
    <row r="1759" spans="1:10" x14ac:dyDescent="0.45">
      <c r="A1759" t="s">
        <v>14</v>
      </c>
      <c r="B1759" t="s">
        <v>117</v>
      </c>
      <c r="C1759" t="s">
        <v>120</v>
      </c>
      <c r="D1759" s="1" t="s">
        <v>226</v>
      </c>
      <c r="E1759" t="s">
        <v>47</v>
      </c>
      <c r="F1759" t="s">
        <v>27</v>
      </c>
      <c r="G1759" t="s">
        <v>254</v>
      </c>
      <c r="H1759" t="s">
        <v>273</v>
      </c>
      <c r="I1759" t="str">
        <f>RIGHT(HvDOutputData[[#This Row],[OPLocCode]],1)</f>
        <v>6</v>
      </c>
      <c r="J1759" t="s">
        <v>377</v>
      </c>
    </row>
    <row r="1760" spans="1:10" x14ac:dyDescent="0.45">
      <c r="A1760" t="s">
        <v>14</v>
      </c>
      <c r="B1760" t="s">
        <v>117</v>
      </c>
      <c r="C1760" t="s">
        <v>120</v>
      </c>
      <c r="D1760" s="1" t="s">
        <v>226</v>
      </c>
      <c r="E1760" t="s">
        <v>47</v>
      </c>
      <c r="F1760" t="s">
        <v>27</v>
      </c>
      <c r="G1760" t="s">
        <v>254</v>
      </c>
      <c r="H1760" t="s">
        <v>274</v>
      </c>
      <c r="I1760" t="str">
        <f>RIGHT(HvDOutputData[[#This Row],[OPLocCode]],1)</f>
        <v>1</v>
      </c>
      <c r="J1760" t="s">
        <v>378</v>
      </c>
    </row>
    <row r="1761" spans="1:10" x14ac:dyDescent="0.45">
      <c r="A1761" t="s">
        <v>14</v>
      </c>
      <c r="B1761" t="s">
        <v>117</v>
      </c>
      <c r="C1761" t="s">
        <v>120</v>
      </c>
      <c r="D1761" s="1" t="s">
        <v>226</v>
      </c>
      <c r="E1761" t="s">
        <v>47</v>
      </c>
      <c r="F1761" t="s">
        <v>27</v>
      </c>
      <c r="G1761" t="s">
        <v>254</v>
      </c>
      <c r="H1761" t="s">
        <v>275</v>
      </c>
      <c r="I1761" t="str">
        <f>RIGHT(HvDOutputData[[#This Row],[OPLocCode]],1)</f>
        <v>2</v>
      </c>
      <c r="J1761" t="s">
        <v>379</v>
      </c>
    </row>
    <row r="1762" spans="1:10" x14ac:dyDescent="0.45">
      <c r="A1762" t="s">
        <v>14</v>
      </c>
      <c r="B1762" t="s">
        <v>117</v>
      </c>
      <c r="C1762" t="s">
        <v>120</v>
      </c>
      <c r="D1762" s="1" t="s">
        <v>226</v>
      </c>
      <c r="E1762" t="s">
        <v>47</v>
      </c>
      <c r="F1762" t="s">
        <v>27</v>
      </c>
      <c r="G1762" t="s">
        <v>254</v>
      </c>
      <c r="H1762" t="s">
        <v>276</v>
      </c>
      <c r="I1762" t="str">
        <f>RIGHT(HvDOutputData[[#This Row],[OPLocCode]],1)</f>
        <v>3</v>
      </c>
      <c r="J1762" t="s">
        <v>380</v>
      </c>
    </row>
    <row r="1763" spans="1:10" x14ac:dyDescent="0.45">
      <c r="A1763" t="s">
        <v>14</v>
      </c>
      <c r="B1763" t="s">
        <v>117</v>
      </c>
      <c r="C1763" t="s">
        <v>120</v>
      </c>
      <c r="D1763" s="1" t="s">
        <v>226</v>
      </c>
      <c r="E1763" t="s">
        <v>47</v>
      </c>
      <c r="F1763" t="s">
        <v>27</v>
      </c>
      <c r="G1763" t="s">
        <v>254</v>
      </c>
      <c r="H1763" t="s">
        <v>277</v>
      </c>
      <c r="I1763" t="str">
        <f>RIGHT(HvDOutputData[[#This Row],[OPLocCode]],1)</f>
        <v>4</v>
      </c>
      <c r="J1763" t="s">
        <v>381</v>
      </c>
    </row>
    <row r="1764" spans="1:10" x14ac:dyDescent="0.45">
      <c r="A1764" t="s">
        <v>14</v>
      </c>
      <c r="B1764" t="s">
        <v>117</v>
      </c>
      <c r="C1764" t="s">
        <v>120</v>
      </c>
      <c r="D1764" s="1" t="s">
        <v>226</v>
      </c>
      <c r="E1764" t="s">
        <v>47</v>
      </c>
      <c r="F1764" t="s">
        <v>27</v>
      </c>
      <c r="G1764" t="s">
        <v>254</v>
      </c>
      <c r="H1764" t="s">
        <v>278</v>
      </c>
      <c r="I1764" t="str">
        <f>RIGHT(HvDOutputData[[#This Row],[OPLocCode]],1)</f>
        <v>5</v>
      </c>
      <c r="J1764" t="s">
        <v>382</v>
      </c>
    </row>
    <row r="1765" spans="1:10" x14ac:dyDescent="0.45">
      <c r="A1765" t="s">
        <v>14</v>
      </c>
      <c r="B1765" t="s">
        <v>117</v>
      </c>
      <c r="C1765" t="s">
        <v>120</v>
      </c>
      <c r="D1765" s="1" t="s">
        <v>226</v>
      </c>
      <c r="E1765" t="s">
        <v>47</v>
      </c>
      <c r="F1765" t="s">
        <v>27</v>
      </c>
      <c r="G1765" t="s">
        <v>254</v>
      </c>
      <c r="H1765" t="s">
        <v>279</v>
      </c>
      <c r="I1765" t="str">
        <f>RIGHT(HvDOutputData[[#This Row],[OPLocCode]],1)</f>
        <v>6</v>
      </c>
      <c r="J1765" t="s">
        <v>383</v>
      </c>
    </row>
    <row r="1766" spans="1:10" x14ac:dyDescent="0.45">
      <c r="A1766" t="s">
        <v>14</v>
      </c>
      <c r="B1766" t="s">
        <v>117</v>
      </c>
      <c r="C1766" t="s">
        <v>120</v>
      </c>
      <c r="D1766" s="1" t="s">
        <v>226</v>
      </c>
      <c r="E1766" t="s">
        <v>47</v>
      </c>
      <c r="F1766" t="s">
        <v>27</v>
      </c>
      <c r="G1766" t="s">
        <v>254</v>
      </c>
      <c r="H1766" t="s">
        <v>280</v>
      </c>
      <c r="I1766" t="str">
        <f>RIGHT(HvDOutputData[[#This Row],[OPLocCode]],1)</f>
        <v>1</v>
      </c>
      <c r="J1766" t="s">
        <v>384</v>
      </c>
    </row>
    <row r="1767" spans="1:10" x14ac:dyDescent="0.45">
      <c r="A1767" t="s">
        <v>14</v>
      </c>
      <c r="B1767" t="s">
        <v>117</v>
      </c>
      <c r="C1767" t="s">
        <v>120</v>
      </c>
      <c r="D1767" s="1" t="s">
        <v>226</v>
      </c>
      <c r="E1767" t="s">
        <v>47</v>
      </c>
      <c r="F1767" t="s">
        <v>27</v>
      </c>
      <c r="G1767" t="s">
        <v>254</v>
      </c>
      <c r="H1767" t="s">
        <v>281</v>
      </c>
      <c r="I1767" t="str">
        <f>RIGHT(HvDOutputData[[#This Row],[OPLocCode]],1)</f>
        <v>2</v>
      </c>
      <c r="J1767" t="s">
        <v>385</v>
      </c>
    </row>
    <row r="1768" spans="1:10" x14ac:dyDescent="0.45">
      <c r="A1768" t="s">
        <v>14</v>
      </c>
      <c r="B1768" t="s">
        <v>117</v>
      </c>
      <c r="C1768" t="s">
        <v>120</v>
      </c>
      <c r="D1768" s="1" t="s">
        <v>226</v>
      </c>
      <c r="E1768" t="s">
        <v>47</v>
      </c>
      <c r="F1768" t="s">
        <v>27</v>
      </c>
      <c r="G1768" t="s">
        <v>254</v>
      </c>
      <c r="H1768" t="s">
        <v>282</v>
      </c>
      <c r="I1768" t="str">
        <f>RIGHT(HvDOutputData[[#This Row],[OPLocCode]],1)</f>
        <v>3</v>
      </c>
      <c r="J1768" t="s">
        <v>386</v>
      </c>
    </row>
    <row r="1769" spans="1:10" x14ac:dyDescent="0.45">
      <c r="A1769" t="s">
        <v>14</v>
      </c>
      <c r="B1769" t="s">
        <v>117</v>
      </c>
      <c r="C1769" t="s">
        <v>120</v>
      </c>
      <c r="D1769" s="1" t="s">
        <v>226</v>
      </c>
      <c r="E1769" t="s">
        <v>47</v>
      </c>
      <c r="F1769" t="s">
        <v>27</v>
      </c>
      <c r="G1769" t="s">
        <v>254</v>
      </c>
      <c r="H1769" t="s">
        <v>283</v>
      </c>
      <c r="I1769" t="str">
        <f>RIGHT(HvDOutputData[[#This Row],[OPLocCode]],1)</f>
        <v>4</v>
      </c>
      <c r="J1769" t="s">
        <v>387</v>
      </c>
    </row>
    <row r="1770" spans="1:10" x14ac:dyDescent="0.45">
      <c r="A1770" t="s">
        <v>14</v>
      </c>
      <c r="B1770" t="s">
        <v>117</v>
      </c>
      <c r="C1770" t="s">
        <v>120</v>
      </c>
      <c r="D1770" s="1" t="s">
        <v>226</v>
      </c>
      <c r="E1770" t="s">
        <v>47</v>
      </c>
      <c r="F1770" t="s">
        <v>27</v>
      </c>
      <c r="G1770" t="s">
        <v>254</v>
      </c>
      <c r="H1770" t="s">
        <v>284</v>
      </c>
      <c r="I1770" t="str">
        <f>RIGHT(HvDOutputData[[#This Row],[OPLocCode]],1)</f>
        <v>5</v>
      </c>
      <c r="J1770" t="s">
        <v>388</v>
      </c>
    </row>
    <row r="1771" spans="1:10" x14ac:dyDescent="0.45">
      <c r="A1771" t="s">
        <v>14</v>
      </c>
      <c r="B1771" t="s">
        <v>117</v>
      </c>
      <c r="C1771" t="s">
        <v>120</v>
      </c>
      <c r="D1771" s="1" t="s">
        <v>226</v>
      </c>
      <c r="E1771" t="s">
        <v>47</v>
      </c>
      <c r="F1771" t="s">
        <v>27</v>
      </c>
      <c r="G1771" t="s">
        <v>254</v>
      </c>
      <c r="H1771" t="s">
        <v>285</v>
      </c>
      <c r="I1771" t="str">
        <f>RIGHT(HvDOutputData[[#This Row],[OPLocCode]],1)</f>
        <v>6</v>
      </c>
      <c r="J1771" t="s">
        <v>389</v>
      </c>
    </row>
    <row r="1772" spans="1:10" x14ac:dyDescent="0.45">
      <c r="A1772" t="s">
        <v>14</v>
      </c>
      <c r="B1772" t="s">
        <v>117</v>
      </c>
      <c r="C1772" t="s">
        <v>120</v>
      </c>
      <c r="D1772" s="1" t="s">
        <v>226</v>
      </c>
      <c r="E1772" t="s">
        <v>47</v>
      </c>
      <c r="F1772" t="s">
        <v>27</v>
      </c>
      <c r="G1772" t="s">
        <v>254</v>
      </c>
      <c r="H1772" t="s">
        <v>29</v>
      </c>
      <c r="I1772" t="str">
        <f>RIGHT(HvDOutputData[[#This Row],[OPLocCode]],1)</f>
        <v>1</v>
      </c>
      <c r="J1772" t="s">
        <v>390</v>
      </c>
    </row>
    <row r="1773" spans="1:10" x14ac:dyDescent="0.45">
      <c r="A1773" t="s">
        <v>14</v>
      </c>
      <c r="B1773" t="s">
        <v>117</v>
      </c>
      <c r="C1773" t="s">
        <v>120</v>
      </c>
      <c r="D1773" s="1" t="s">
        <v>226</v>
      </c>
      <c r="E1773" t="s">
        <v>47</v>
      </c>
      <c r="F1773" t="s">
        <v>27</v>
      </c>
      <c r="G1773" t="s">
        <v>254</v>
      </c>
      <c r="H1773" t="s">
        <v>137</v>
      </c>
      <c r="I1773" t="str">
        <f>RIGHT(HvDOutputData[[#This Row],[OPLocCode]],1)</f>
        <v>2</v>
      </c>
      <c r="J1773" t="s">
        <v>391</v>
      </c>
    </row>
    <row r="1774" spans="1:10" x14ac:dyDescent="0.45">
      <c r="A1774" t="s">
        <v>14</v>
      </c>
      <c r="B1774" t="s">
        <v>117</v>
      </c>
      <c r="C1774" t="s">
        <v>120</v>
      </c>
      <c r="D1774" s="1" t="s">
        <v>226</v>
      </c>
      <c r="E1774" t="s">
        <v>47</v>
      </c>
      <c r="F1774" t="s">
        <v>27</v>
      </c>
      <c r="G1774" t="s">
        <v>254</v>
      </c>
      <c r="H1774" t="s">
        <v>286</v>
      </c>
      <c r="I1774" t="str">
        <f>RIGHT(HvDOutputData[[#This Row],[OPLocCode]],1)</f>
        <v>3</v>
      </c>
      <c r="J1774" t="s">
        <v>392</v>
      </c>
    </row>
    <row r="1775" spans="1:10" x14ac:dyDescent="0.45">
      <c r="A1775" t="s">
        <v>14</v>
      </c>
      <c r="B1775" t="s">
        <v>117</v>
      </c>
      <c r="C1775" t="s">
        <v>120</v>
      </c>
      <c r="D1775" s="1" t="s">
        <v>226</v>
      </c>
      <c r="E1775" t="s">
        <v>47</v>
      </c>
      <c r="F1775" t="s">
        <v>27</v>
      </c>
      <c r="G1775" t="s">
        <v>254</v>
      </c>
      <c r="H1775" t="s">
        <v>287</v>
      </c>
      <c r="I1775" t="str">
        <f>RIGHT(HvDOutputData[[#This Row],[OPLocCode]],1)</f>
        <v>4</v>
      </c>
      <c r="J1775" t="s">
        <v>393</v>
      </c>
    </row>
    <row r="1776" spans="1:10" x14ac:dyDescent="0.45">
      <c r="A1776" t="s">
        <v>14</v>
      </c>
      <c r="B1776" t="s">
        <v>117</v>
      </c>
      <c r="C1776" t="s">
        <v>120</v>
      </c>
      <c r="D1776" s="1" t="s">
        <v>226</v>
      </c>
      <c r="E1776" t="s">
        <v>47</v>
      </c>
      <c r="F1776" t="s">
        <v>27</v>
      </c>
      <c r="G1776" t="s">
        <v>254</v>
      </c>
      <c r="H1776" t="s">
        <v>288</v>
      </c>
      <c r="I1776" t="str">
        <f>RIGHT(HvDOutputData[[#This Row],[OPLocCode]],1)</f>
        <v>5</v>
      </c>
      <c r="J1776" t="s">
        <v>394</v>
      </c>
    </row>
    <row r="1777" spans="1:10" x14ac:dyDescent="0.45">
      <c r="A1777" t="s">
        <v>14</v>
      </c>
      <c r="B1777" t="s">
        <v>117</v>
      </c>
      <c r="C1777" t="s">
        <v>120</v>
      </c>
      <c r="D1777" s="1" t="s">
        <v>226</v>
      </c>
      <c r="E1777" t="s">
        <v>47</v>
      </c>
      <c r="F1777" t="s">
        <v>27</v>
      </c>
      <c r="G1777" t="s">
        <v>254</v>
      </c>
      <c r="H1777" t="s">
        <v>289</v>
      </c>
      <c r="I1777" t="str">
        <f>RIGHT(HvDOutputData[[#This Row],[OPLocCode]],1)</f>
        <v>6</v>
      </c>
      <c r="J1777" t="s">
        <v>395</v>
      </c>
    </row>
    <row r="1778" spans="1:10" x14ac:dyDescent="0.45">
      <c r="A1778" t="s">
        <v>14</v>
      </c>
      <c r="B1778" t="s">
        <v>118</v>
      </c>
      <c r="C1778" t="s">
        <v>121</v>
      </c>
      <c r="D1778" s="1" t="s">
        <v>226</v>
      </c>
      <c r="E1778" t="s">
        <v>47</v>
      </c>
      <c r="F1778" t="s">
        <v>27</v>
      </c>
      <c r="G1778" t="s">
        <v>254</v>
      </c>
      <c r="H1778" t="s">
        <v>299</v>
      </c>
      <c r="I1778" t="str">
        <f>RIGHT(HvDOutputData[[#This Row],[OPLocCode]],1)</f>
        <v>A</v>
      </c>
      <c r="J1778" t="s">
        <v>396</v>
      </c>
    </row>
    <row r="1779" spans="1:10" x14ac:dyDescent="0.45">
      <c r="A1779" t="s">
        <v>14</v>
      </c>
      <c r="B1779" t="s">
        <v>118</v>
      </c>
      <c r="C1779" t="s">
        <v>121</v>
      </c>
      <c r="D1779" s="1" t="s">
        <v>226</v>
      </c>
      <c r="E1779" t="s">
        <v>47</v>
      </c>
      <c r="F1779" t="s">
        <v>27</v>
      </c>
      <c r="G1779" t="s">
        <v>254</v>
      </c>
      <c r="H1779" t="s">
        <v>300</v>
      </c>
      <c r="I1779" t="str">
        <f>RIGHT(HvDOutputData[[#This Row],[OPLocCode]],1)</f>
        <v>B</v>
      </c>
      <c r="J1779" t="s">
        <v>402</v>
      </c>
    </row>
    <row r="1780" spans="1:10" x14ac:dyDescent="0.45">
      <c r="A1780" t="s">
        <v>14</v>
      </c>
      <c r="B1780" t="s">
        <v>118</v>
      </c>
      <c r="C1780" t="s">
        <v>121</v>
      </c>
      <c r="D1780" s="1" t="s">
        <v>226</v>
      </c>
      <c r="E1780" t="s">
        <v>47</v>
      </c>
      <c r="F1780" t="s">
        <v>27</v>
      </c>
      <c r="G1780" t="s">
        <v>254</v>
      </c>
      <c r="H1780" t="s">
        <v>301</v>
      </c>
      <c r="I1780" t="str">
        <f>RIGHT(HvDOutputData[[#This Row],[OPLocCode]],1)</f>
        <v>C</v>
      </c>
      <c r="J1780" t="s">
        <v>408</v>
      </c>
    </row>
    <row r="1781" spans="1:10" x14ac:dyDescent="0.45">
      <c r="A1781" t="s">
        <v>14</v>
      </c>
      <c r="B1781" t="s">
        <v>118</v>
      </c>
      <c r="C1781" t="s">
        <v>121</v>
      </c>
      <c r="D1781" s="1" t="s">
        <v>226</v>
      </c>
      <c r="E1781" t="s">
        <v>47</v>
      </c>
      <c r="F1781" t="s">
        <v>27</v>
      </c>
      <c r="G1781" t="s">
        <v>254</v>
      </c>
      <c r="H1781" t="s">
        <v>290</v>
      </c>
      <c r="I1781" t="str">
        <f>RIGHT(HvDOutputData[[#This Row],[OPLocCode]],1)</f>
        <v>A</v>
      </c>
      <c r="J1781" t="s">
        <v>414</v>
      </c>
    </row>
    <row r="1782" spans="1:10" x14ac:dyDescent="0.45">
      <c r="A1782" t="s">
        <v>14</v>
      </c>
      <c r="B1782" t="s">
        <v>118</v>
      </c>
      <c r="C1782" t="s">
        <v>121</v>
      </c>
      <c r="D1782" s="1" t="s">
        <v>226</v>
      </c>
      <c r="E1782" t="s">
        <v>47</v>
      </c>
      <c r="F1782" t="s">
        <v>27</v>
      </c>
      <c r="G1782" t="s">
        <v>254</v>
      </c>
      <c r="H1782" t="s">
        <v>291</v>
      </c>
      <c r="I1782" t="str">
        <f>RIGHT(HvDOutputData[[#This Row],[OPLocCode]],1)</f>
        <v>B</v>
      </c>
      <c r="J1782" t="s">
        <v>420</v>
      </c>
    </row>
    <row r="1783" spans="1:10" x14ac:dyDescent="0.45">
      <c r="A1783" t="s">
        <v>14</v>
      </c>
      <c r="B1783" t="s">
        <v>118</v>
      </c>
      <c r="C1783" t="s">
        <v>121</v>
      </c>
      <c r="D1783" s="1" t="s">
        <v>226</v>
      </c>
      <c r="E1783" t="s">
        <v>47</v>
      </c>
      <c r="F1783" t="s">
        <v>27</v>
      </c>
      <c r="G1783" t="s">
        <v>254</v>
      </c>
      <c r="H1783" t="s">
        <v>292</v>
      </c>
      <c r="I1783" t="str">
        <f>RIGHT(HvDOutputData[[#This Row],[OPLocCode]],1)</f>
        <v>C</v>
      </c>
      <c r="J1783" t="s">
        <v>426</v>
      </c>
    </row>
    <row r="1784" spans="1:10" x14ac:dyDescent="0.45">
      <c r="A1784" t="s">
        <v>14</v>
      </c>
      <c r="B1784" t="s">
        <v>118</v>
      </c>
      <c r="C1784" t="s">
        <v>121</v>
      </c>
      <c r="D1784" s="1" t="s">
        <v>226</v>
      </c>
      <c r="E1784" t="s">
        <v>47</v>
      </c>
      <c r="F1784" t="s">
        <v>27</v>
      </c>
      <c r="G1784" t="s">
        <v>254</v>
      </c>
      <c r="H1784" t="s">
        <v>293</v>
      </c>
      <c r="I1784" t="str">
        <f>RIGHT(HvDOutputData[[#This Row],[OPLocCode]],1)</f>
        <v>A</v>
      </c>
      <c r="J1784" t="s">
        <v>432</v>
      </c>
    </row>
    <row r="1785" spans="1:10" x14ac:dyDescent="0.45">
      <c r="A1785" t="s">
        <v>14</v>
      </c>
      <c r="B1785" t="s">
        <v>118</v>
      </c>
      <c r="C1785" t="s">
        <v>121</v>
      </c>
      <c r="D1785" s="1" t="s">
        <v>226</v>
      </c>
      <c r="E1785" t="s">
        <v>47</v>
      </c>
      <c r="F1785" t="s">
        <v>27</v>
      </c>
      <c r="G1785" t="s">
        <v>254</v>
      </c>
      <c r="H1785" t="s">
        <v>294</v>
      </c>
      <c r="I1785" t="str">
        <f>RIGHT(HvDOutputData[[#This Row],[OPLocCode]],1)</f>
        <v>B</v>
      </c>
      <c r="J1785" t="s">
        <v>438</v>
      </c>
    </row>
    <row r="1786" spans="1:10" x14ac:dyDescent="0.45">
      <c r="A1786" t="s">
        <v>14</v>
      </c>
      <c r="B1786" t="s">
        <v>118</v>
      </c>
      <c r="C1786" t="s">
        <v>121</v>
      </c>
      <c r="D1786" s="1" t="s">
        <v>226</v>
      </c>
      <c r="E1786" t="s">
        <v>47</v>
      </c>
      <c r="F1786" t="s">
        <v>27</v>
      </c>
      <c r="G1786" t="s">
        <v>254</v>
      </c>
      <c r="H1786" t="s">
        <v>295</v>
      </c>
      <c r="I1786" t="str">
        <f>RIGHT(HvDOutputData[[#This Row],[OPLocCode]],1)</f>
        <v>C</v>
      </c>
      <c r="J1786" t="s">
        <v>444</v>
      </c>
    </row>
    <row r="1787" spans="1:10" x14ac:dyDescent="0.45">
      <c r="A1787" t="s">
        <v>14</v>
      </c>
      <c r="B1787" t="s">
        <v>118</v>
      </c>
      <c r="C1787" t="s">
        <v>121</v>
      </c>
      <c r="D1787" s="1" t="s">
        <v>226</v>
      </c>
      <c r="E1787" t="s">
        <v>47</v>
      </c>
      <c r="F1787" t="s">
        <v>27</v>
      </c>
      <c r="G1787" t="s">
        <v>254</v>
      </c>
      <c r="H1787" t="s">
        <v>296</v>
      </c>
      <c r="I1787" t="str">
        <f>RIGHT(HvDOutputData[[#This Row],[OPLocCode]],1)</f>
        <v>A</v>
      </c>
      <c r="J1787" t="s">
        <v>450</v>
      </c>
    </row>
    <row r="1788" spans="1:10" x14ac:dyDescent="0.45">
      <c r="A1788" t="s">
        <v>14</v>
      </c>
      <c r="B1788" t="s">
        <v>118</v>
      </c>
      <c r="C1788" t="s">
        <v>121</v>
      </c>
      <c r="D1788" s="1" t="s">
        <v>226</v>
      </c>
      <c r="E1788" t="s">
        <v>47</v>
      </c>
      <c r="F1788" t="s">
        <v>27</v>
      </c>
      <c r="G1788" t="s">
        <v>254</v>
      </c>
      <c r="H1788" t="s">
        <v>297</v>
      </c>
      <c r="I1788" t="str">
        <f>RIGHT(HvDOutputData[[#This Row],[OPLocCode]],1)</f>
        <v>B</v>
      </c>
      <c r="J1788" t="s">
        <v>456</v>
      </c>
    </row>
    <row r="1789" spans="1:10" x14ac:dyDescent="0.45">
      <c r="A1789" t="s">
        <v>14</v>
      </c>
      <c r="B1789" t="s">
        <v>118</v>
      </c>
      <c r="C1789" t="s">
        <v>121</v>
      </c>
      <c r="D1789" s="1" t="s">
        <v>226</v>
      </c>
      <c r="E1789" t="s">
        <v>47</v>
      </c>
      <c r="F1789" t="s">
        <v>27</v>
      </c>
      <c r="G1789" t="s">
        <v>254</v>
      </c>
      <c r="H1789" t="s">
        <v>298</v>
      </c>
      <c r="I1789" t="str">
        <f>RIGHT(HvDOutputData[[#This Row],[OPLocCode]],1)</f>
        <v>C</v>
      </c>
      <c r="J1789" t="s">
        <v>462</v>
      </c>
    </row>
    <row r="1790" spans="1:10" x14ac:dyDescent="0.45">
      <c r="A1790" t="s">
        <v>14</v>
      </c>
      <c r="B1790" t="s">
        <v>118</v>
      </c>
      <c r="C1790" t="s">
        <v>121</v>
      </c>
      <c r="D1790" s="1" t="s">
        <v>226</v>
      </c>
      <c r="E1790" t="s">
        <v>47</v>
      </c>
      <c r="F1790" t="s">
        <v>27</v>
      </c>
      <c r="G1790" t="s">
        <v>254</v>
      </c>
      <c r="H1790" t="s">
        <v>311</v>
      </c>
      <c r="I1790" t="str">
        <f>RIGHT(HvDOutputData[[#This Row],[OPLocCode]],1)</f>
        <v>A</v>
      </c>
      <c r="J1790" t="s">
        <v>397</v>
      </c>
    </row>
    <row r="1791" spans="1:10" x14ac:dyDescent="0.45">
      <c r="A1791" t="s">
        <v>14</v>
      </c>
      <c r="B1791" t="s">
        <v>118</v>
      </c>
      <c r="C1791" t="s">
        <v>121</v>
      </c>
      <c r="D1791" s="1" t="s">
        <v>226</v>
      </c>
      <c r="E1791" t="s">
        <v>47</v>
      </c>
      <c r="F1791" t="s">
        <v>27</v>
      </c>
      <c r="G1791" t="s">
        <v>254</v>
      </c>
      <c r="H1791" t="s">
        <v>312</v>
      </c>
      <c r="I1791" t="str">
        <f>RIGHT(HvDOutputData[[#This Row],[OPLocCode]],1)</f>
        <v>B</v>
      </c>
      <c r="J1791" t="s">
        <v>403</v>
      </c>
    </row>
    <row r="1792" spans="1:10" x14ac:dyDescent="0.45">
      <c r="A1792" t="s">
        <v>14</v>
      </c>
      <c r="B1792" t="s">
        <v>118</v>
      </c>
      <c r="C1792" t="s">
        <v>121</v>
      </c>
      <c r="D1792" s="1" t="s">
        <v>226</v>
      </c>
      <c r="E1792" t="s">
        <v>47</v>
      </c>
      <c r="F1792" t="s">
        <v>27</v>
      </c>
      <c r="G1792" t="s">
        <v>254</v>
      </c>
      <c r="H1792" t="s">
        <v>313</v>
      </c>
      <c r="I1792" t="str">
        <f>RIGHT(HvDOutputData[[#This Row],[OPLocCode]],1)</f>
        <v>C</v>
      </c>
      <c r="J1792" t="s">
        <v>409</v>
      </c>
    </row>
    <row r="1793" spans="1:10" x14ac:dyDescent="0.45">
      <c r="A1793" t="s">
        <v>14</v>
      </c>
      <c r="B1793" t="s">
        <v>118</v>
      </c>
      <c r="C1793" t="s">
        <v>121</v>
      </c>
      <c r="D1793" s="1" t="s">
        <v>226</v>
      </c>
      <c r="E1793" t="s">
        <v>47</v>
      </c>
      <c r="F1793" t="s">
        <v>27</v>
      </c>
      <c r="G1793" t="s">
        <v>254</v>
      </c>
      <c r="H1793" t="s">
        <v>302</v>
      </c>
      <c r="I1793" t="str">
        <f>RIGHT(HvDOutputData[[#This Row],[OPLocCode]],1)</f>
        <v>A</v>
      </c>
      <c r="J1793" t="s">
        <v>415</v>
      </c>
    </row>
    <row r="1794" spans="1:10" x14ac:dyDescent="0.45">
      <c r="A1794" t="s">
        <v>14</v>
      </c>
      <c r="B1794" t="s">
        <v>118</v>
      </c>
      <c r="C1794" t="s">
        <v>121</v>
      </c>
      <c r="D1794" s="1" t="s">
        <v>226</v>
      </c>
      <c r="E1794" t="s">
        <v>47</v>
      </c>
      <c r="F1794" t="s">
        <v>27</v>
      </c>
      <c r="G1794" t="s">
        <v>254</v>
      </c>
      <c r="H1794" t="s">
        <v>303</v>
      </c>
      <c r="I1794" t="str">
        <f>RIGHT(HvDOutputData[[#This Row],[OPLocCode]],1)</f>
        <v>B</v>
      </c>
      <c r="J1794" t="s">
        <v>421</v>
      </c>
    </row>
    <row r="1795" spans="1:10" x14ac:dyDescent="0.45">
      <c r="A1795" t="s">
        <v>14</v>
      </c>
      <c r="B1795" t="s">
        <v>118</v>
      </c>
      <c r="C1795" t="s">
        <v>121</v>
      </c>
      <c r="D1795" s="1" t="s">
        <v>226</v>
      </c>
      <c r="E1795" t="s">
        <v>47</v>
      </c>
      <c r="F1795" t="s">
        <v>27</v>
      </c>
      <c r="G1795" t="s">
        <v>254</v>
      </c>
      <c r="H1795" t="s">
        <v>304</v>
      </c>
      <c r="I1795" t="str">
        <f>RIGHT(HvDOutputData[[#This Row],[OPLocCode]],1)</f>
        <v>C</v>
      </c>
      <c r="J1795" t="s">
        <v>427</v>
      </c>
    </row>
    <row r="1796" spans="1:10" x14ac:dyDescent="0.45">
      <c r="A1796" t="s">
        <v>14</v>
      </c>
      <c r="B1796" t="s">
        <v>118</v>
      </c>
      <c r="C1796" t="s">
        <v>121</v>
      </c>
      <c r="D1796" s="1" t="s">
        <v>226</v>
      </c>
      <c r="E1796" t="s">
        <v>47</v>
      </c>
      <c r="F1796" t="s">
        <v>27</v>
      </c>
      <c r="G1796" t="s">
        <v>254</v>
      </c>
      <c r="H1796" t="s">
        <v>305</v>
      </c>
      <c r="I1796" t="str">
        <f>RIGHT(HvDOutputData[[#This Row],[OPLocCode]],1)</f>
        <v>A</v>
      </c>
      <c r="J1796" t="s">
        <v>433</v>
      </c>
    </row>
    <row r="1797" spans="1:10" x14ac:dyDescent="0.45">
      <c r="A1797" t="s">
        <v>14</v>
      </c>
      <c r="B1797" t="s">
        <v>118</v>
      </c>
      <c r="C1797" t="s">
        <v>121</v>
      </c>
      <c r="D1797" s="1" t="s">
        <v>226</v>
      </c>
      <c r="E1797" t="s">
        <v>47</v>
      </c>
      <c r="F1797" t="s">
        <v>27</v>
      </c>
      <c r="G1797" t="s">
        <v>254</v>
      </c>
      <c r="H1797" t="s">
        <v>306</v>
      </c>
      <c r="I1797" t="str">
        <f>RIGHT(HvDOutputData[[#This Row],[OPLocCode]],1)</f>
        <v>B</v>
      </c>
      <c r="J1797" t="s">
        <v>439</v>
      </c>
    </row>
    <row r="1798" spans="1:10" x14ac:dyDescent="0.45">
      <c r="A1798" t="s">
        <v>14</v>
      </c>
      <c r="B1798" t="s">
        <v>118</v>
      </c>
      <c r="C1798" t="s">
        <v>121</v>
      </c>
      <c r="D1798" s="1" t="s">
        <v>226</v>
      </c>
      <c r="E1798" t="s">
        <v>47</v>
      </c>
      <c r="F1798" t="s">
        <v>27</v>
      </c>
      <c r="G1798" t="s">
        <v>254</v>
      </c>
      <c r="H1798" t="s">
        <v>307</v>
      </c>
      <c r="I1798" t="str">
        <f>RIGHT(HvDOutputData[[#This Row],[OPLocCode]],1)</f>
        <v>C</v>
      </c>
      <c r="J1798" t="s">
        <v>445</v>
      </c>
    </row>
    <row r="1799" spans="1:10" x14ac:dyDescent="0.45">
      <c r="A1799" t="s">
        <v>14</v>
      </c>
      <c r="B1799" t="s">
        <v>118</v>
      </c>
      <c r="C1799" t="s">
        <v>121</v>
      </c>
      <c r="D1799" s="1" t="s">
        <v>226</v>
      </c>
      <c r="E1799" t="s">
        <v>47</v>
      </c>
      <c r="F1799" t="s">
        <v>27</v>
      </c>
      <c r="G1799" t="s">
        <v>254</v>
      </c>
      <c r="H1799" t="s">
        <v>308</v>
      </c>
      <c r="I1799" t="str">
        <f>RIGHT(HvDOutputData[[#This Row],[OPLocCode]],1)</f>
        <v>A</v>
      </c>
      <c r="J1799" t="s">
        <v>451</v>
      </c>
    </row>
    <row r="1800" spans="1:10" x14ac:dyDescent="0.45">
      <c r="A1800" t="s">
        <v>14</v>
      </c>
      <c r="B1800" t="s">
        <v>118</v>
      </c>
      <c r="C1800" t="s">
        <v>121</v>
      </c>
      <c r="D1800" s="1" t="s">
        <v>226</v>
      </c>
      <c r="E1800" t="s">
        <v>47</v>
      </c>
      <c r="F1800" t="s">
        <v>27</v>
      </c>
      <c r="G1800" t="s">
        <v>254</v>
      </c>
      <c r="H1800" t="s">
        <v>309</v>
      </c>
      <c r="I1800" t="str">
        <f>RIGHT(HvDOutputData[[#This Row],[OPLocCode]],1)</f>
        <v>B</v>
      </c>
      <c r="J1800" t="s">
        <v>457</v>
      </c>
    </row>
    <row r="1801" spans="1:10" x14ac:dyDescent="0.45">
      <c r="A1801" t="s">
        <v>14</v>
      </c>
      <c r="B1801" t="s">
        <v>118</v>
      </c>
      <c r="C1801" t="s">
        <v>121</v>
      </c>
      <c r="D1801" s="1" t="s">
        <v>226</v>
      </c>
      <c r="E1801" t="s">
        <v>47</v>
      </c>
      <c r="F1801" t="s">
        <v>27</v>
      </c>
      <c r="G1801" t="s">
        <v>254</v>
      </c>
      <c r="H1801" t="s">
        <v>310</v>
      </c>
      <c r="I1801" t="str">
        <f>RIGHT(HvDOutputData[[#This Row],[OPLocCode]],1)</f>
        <v>C</v>
      </c>
      <c r="J1801" t="s">
        <v>463</v>
      </c>
    </row>
    <row r="1802" spans="1:10" x14ac:dyDescent="0.45">
      <c r="A1802" t="s">
        <v>14</v>
      </c>
      <c r="B1802" t="s">
        <v>118</v>
      </c>
      <c r="C1802" t="s">
        <v>121</v>
      </c>
      <c r="D1802" s="1" t="s">
        <v>226</v>
      </c>
      <c r="E1802" t="s">
        <v>47</v>
      </c>
      <c r="F1802" t="s">
        <v>27</v>
      </c>
      <c r="G1802" t="s">
        <v>254</v>
      </c>
      <c r="H1802" t="s">
        <v>323</v>
      </c>
      <c r="I1802" t="str">
        <f>RIGHT(HvDOutputData[[#This Row],[OPLocCode]],1)</f>
        <v>A</v>
      </c>
      <c r="J1802" t="s">
        <v>398</v>
      </c>
    </row>
    <row r="1803" spans="1:10" x14ac:dyDescent="0.45">
      <c r="A1803" t="s">
        <v>14</v>
      </c>
      <c r="B1803" t="s">
        <v>118</v>
      </c>
      <c r="C1803" t="s">
        <v>121</v>
      </c>
      <c r="D1803" s="1" t="s">
        <v>226</v>
      </c>
      <c r="E1803" t="s">
        <v>47</v>
      </c>
      <c r="F1803" t="s">
        <v>27</v>
      </c>
      <c r="G1803" t="s">
        <v>254</v>
      </c>
      <c r="H1803" t="s">
        <v>324</v>
      </c>
      <c r="I1803" t="str">
        <f>RIGHT(HvDOutputData[[#This Row],[OPLocCode]],1)</f>
        <v>B</v>
      </c>
      <c r="J1803" t="s">
        <v>404</v>
      </c>
    </row>
    <row r="1804" spans="1:10" x14ac:dyDescent="0.45">
      <c r="A1804" t="s">
        <v>14</v>
      </c>
      <c r="B1804" t="s">
        <v>118</v>
      </c>
      <c r="C1804" t="s">
        <v>121</v>
      </c>
      <c r="D1804" s="1" t="s">
        <v>226</v>
      </c>
      <c r="E1804" t="s">
        <v>47</v>
      </c>
      <c r="F1804" t="s">
        <v>27</v>
      </c>
      <c r="G1804" t="s">
        <v>254</v>
      </c>
      <c r="H1804" t="s">
        <v>325</v>
      </c>
      <c r="I1804" t="str">
        <f>RIGHT(HvDOutputData[[#This Row],[OPLocCode]],1)</f>
        <v>C</v>
      </c>
      <c r="J1804" t="s">
        <v>410</v>
      </c>
    </row>
    <row r="1805" spans="1:10" x14ac:dyDescent="0.45">
      <c r="A1805" t="s">
        <v>14</v>
      </c>
      <c r="B1805" t="s">
        <v>118</v>
      </c>
      <c r="C1805" t="s">
        <v>121</v>
      </c>
      <c r="D1805" s="1" t="s">
        <v>226</v>
      </c>
      <c r="E1805" t="s">
        <v>47</v>
      </c>
      <c r="F1805" t="s">
        <v>27</v>
      </c>
      <c r="G1805" t="s">
        <v>254</v>
      </c>
      <c r="H1805" t="s">
        <v>314</v>
      </c>
      <c r="I1805" t="str">
        <f>RIGHT(HvDOutputData[[#This Row],[OPLocCode]],1)</f>
        <v>A</v>
      </c>
      <c r="J1805" t="s">
        <v>416</v>
      </c>
    </row>
    <row r="1806" spans="1:10" x14ac:dyDescent="0.45">
      <c r="A1806" t="s">
        <v>14</v>
      </c>
      <c r="B1806" t="s">
        <v>118</v>
      </c>
      <c r="C1806" t="s">
        <v>121</v>
      </c>
      <c r="D1806" s="1" t="s">
        <v>226</v>
      </c>
      <c r="E1806" t="s">
        <v>47</v>
      </c>
      <c r="F1806" t="s">
        <v>27</v>
      </c>
      <c r="G1806" t="s">
        <v>254</v>
      </c>
      <c r="H1806" t="s">
        <v>315</v>
      </c>
      <c r="I1806" t="str">
        <f>RIGHT(HvDOutputData[[#This Row],[OPLocCode]],1)</f>
        <v>B</v>
      </c>
      <c r="J1806" t="s">
        <v>422</v>
      </c>
    </row>
    <row r="1807" spans="1:10" x14ac:dyDescent="0.45">
      <c r="A1807" t="s">
        <v>14</v>
      </c>
      <c r="B1807" t="s">
        <v>118</v>
      </c>
      <c r="C1807" t="s">
        <v>121</v>
      </c>
      <c r="D1807" s="1" t="s">
        <v>226</v>
      </c>
      <c r="E1807" t="s">
        <v>47</v>
      </c>
      <c r="F1807" t="s">
        <v>27</v>
      </c>
      <c r="G1807" t="s">
        <v>254</v>
      </c>
      <c r="H1807" t="s">
        <v>316</v>
      </c>
      <c r="I1807" t="str">
        <f>RIGHT(HvDOutputData[[#This Row],[OPLocCode]],1)</f>
        <v>C</v>
      </c>
      <c r="J1807" t="s">
        <v>428</v>
      </c>
    </row>
    <row r="1808" spans="1:10" x14ac:dyDescent="0.45">
      <c r="A1808" t="s">
        <v>14</v>
      </c>
      <c r="B1808" t="s">
        <v>118</v>
      </c>
      <c r="C1808" t="s">
        <v>121</v>
      </c>
      <c r="D1808" s="1" t="s">
        <v>226</v>
      </c>
      <c r="E1808" t="s">
        <v>47</v>
      </c>
      <c r="F1808" t="s">
        <v>27</v>
      </c>
      <c r="G1808" t="s">
        <v>254</v>
      </c>
      <c r="H1808" t="s">
        <v>317</v>
      </c>
      <c r="I1808" t="str">
        <f>RIGHT(HvDOutputData[[#This Row],[OPLocCode]],1)</f>
        <v>A</v>
      </c>
      <c r="J1808" t="s">
        <v>434</v>
      </c>
    </row>
    <row r="1809" spans="1:10" x14ac:dyDescent="0.45">
      <c r="A1809" t="s">
        <v>14</v>
      </c>
      <c r="B1809" t="s">
        <v>118</v>
      </c>
      <c r="C1809" t="s">
        <v>121</v>
      </c>
      <c r="D1809" s="1" t="s">
        <v>226</v>
      </c>
      <c r="E1809" t="s">
        <v>47</v>
      </c>
      <c r="F1809" t="s">
        <v>27</v>
      </c>
      <c r="G1809" t="s">
        <v>254</v>
      </c>
      <c r="H1809" t="s">
        <v>318</v>
      </c>
      <c r="I1809" t="str">
        <f>RIGHT(HvDOutputData[[#This Row],[OPLocCode]],1)</f>
        <v>B</v>
      </c>
      <c r="J1809" t="s">
        <v>440</v>
      </c>
    </row>
    <row r="1810" spans="1:10" x14ac:dyDescent="0.45">
      <c r="A1810" t="s">
        <v>14</v>
      </c>
      <c r="B1810" t="s">
        <v>118</v>
      </c>
      <c r="C1810" t="s">
        <v>121</v>
      </c>
      <c r="D1810" s="1" t="s">
        <v>226</v>
      </c>
      <c r="E1810" t="s">
        <v>47</v>
      </c>
      <c r="F1810" t="s">
        <v>27</v>
      </c>
      <c r="G1810" t="s">
        <v>254</v>
      </c>
      <c r="H1810" t="s">
        <v>319</v>
      </c>
      <c r="I1810" t="str">
        <f>RIGHT(HvDOutputData[[#This Row],[OPLocCode]],1)</f>
        <v>C</v>
      </c>
      <c r="J1810" t="s">
        <v>446</v>
      </c>
    </row>
    <row r="1811" spans="1:10" x14ac:dyDescent="0.45">
      <c r="A1811" t="s">
        <v>14</v>
      </c>
      <c r="B1811" t="s">
        <v>118</v>
      </c>
      <c r="C1811" t="s">
        <v>121</v>
      </c>
      <c r="D1811" s="1" t="s">
        <v>226</v>
      </c>
      <c r="E1811" t="s">
        <v>47</v>
      </c>
      <c r="F1811" t="s">
        <v>27</v>
      </c>
      <c r="G1811" t="s">
        <v>254</v>
      </c>
      <c r="H1811" t="s">
        <v>320</v>
      </c>
      <c r="I1811" t="str">
        <f>RIGHT(HvDOutputData[[#This Row],[OPLocCode]],1)</f>
        <v>A</v>
      </c>
      <c r="J1811" t="s">
        <v>452</v>
      </c>
    </row>
    <row r="1812" spans="1:10" x14ac:dyDescent="0.45">
      <c r="A1812" t="s">
        <v>14</v>
      </c>
      <c r="B1812" t="s">
        <v>118</v>
      </c>
      <c r="C1812" t="s">
        <v>121</v>
      </c>
      <c r="D1812" s="1" t="s">
        <v>226</v>
      </c>
      <c r="E1812" t="s">
        <v>47</v>
      </c>
      <c r="F1812" t="s">
        <v>27</v>
      </c>
      <c r="G1812" t="s">
        <v>254</v>
      </c>
      <c r="H1812" t="s">
        <v>321</v>
      </c>
      <c r="I1812" t="str">
        <f>RIGHT(HvDOutputData[[#This Row],[OPLocCode]],1)</f>
        <v>B</v>
      </c>
      <c r="J1812" t="s">
        <v>458</v>
      </c>
    </row>
    <row r="1813" spans="1:10" x14ac:dyDescent="0.45">
      <c r="A1813" t="s">
        <v>14</v>
      </c>
      <c r="B1813" t="s">
        <v>118</v>
      </c>
      <c r="C1813" t="s">
        <v>121</v>
      </c>
      <c r="D1813" s="1" t="s">
        <v>226</v>
      </c>
      <c r="E1813" t="s">
        <v>47</v>
      </c>
      <c r="F1813" t="s">
        <v>27</v>
      </c>
      <c r="G1813" t="s">
        <v>254</v>
      </c>
      <c r="H1813" t="s">
        <v>322</v>
      </c>
      <c r="I1813" t="str">
        <f>RIGHT(HvDOutputData[[#This Row],[OPLocCode]],1)</f>
        <v>C</v>
      </c>
      <c r="J1813" t="s">
        <v>464</v>
      </c>
    </row>
    <row r="1814" spans="1:10" x14ac:dyDescent="0.45">
      <c r="A1814" t="s">
        <v>14</v>
      </c>
      <c r="B1814" t="s">
        <v>118</v>
      </c>
      <c r="C1814" t="s">
        <v>121</v>
      </c>
      <c r="D1814" s="1" t="s">
        <v>226</v>
      </c>
      <c r="E1814" t="s">
        <v>47</v>
      </c>
      <c r="F1814" t="s">
        <v>27</v>
      </c>
      <c r="G1814" t="s">
        <v>254</v>
      </c>
      <c r="H1814" t="s">
        <v>335</v>
      </c>
      <c r="I1814" t="str">
        <f>RIGHT(HvDOutputData[[#This Row],[OPLocCode]],1)</f>
        <v>A</v>
      </c>
      <c r="J1814" t="s">
        <v>399</v>
      </c>
    </row>
    <row r="1815" spans="1:10" x14ac:dyDescent="0.45">
      <c r="A1815" t="s">
        <v>14</v>
      </c>
      <c r="B1815" t="s">
        <v>118</v>
      </c>
      <c r="C1815" t="s">
        <v>121</v>
      </c>
      <c r="D1815" s="1" t="s">
        <v>226</v>
      </c>
      <c r="E1815" t="s">
        <v>47</v>
      </c>
      <c r="F1815" t="s">
        <v>27</v>
      </c>
      <c r="G1815" t="s">
        <v>254</v>
      </c>
      <c r="H1815" t="s">
        <v>336</v>
      </c>
      <c r="I1815" t="str">
        <f>RIGHT(HvDOutputData[[#This Row],[OPLocCode]],1)</f>
        <v>B</v>
      </c>
      <c r="J1815" t="s">
        <v>405</v>
      </c>
    </row>
    <row r="1816" spans="1:10" x14ac:dyDescent="0.45">
      <c r="A1816" t="s">
        <v>14</v>
      </c>
      <c r="B1816" t="s">
        <v>118</v>
      </c>
      <c r="C1816" t="s">
        <v>121</v>
      </c>
      <c r="D1816" s="1" t="s">
        <v>226</v>
      </c>
      <c r="E1816" t="s">
        <v>47</v>
      </c>
      <c r="F1816" t="s">
        <v>27</v>
      </c>
      <c r="G1816" t="s">
        <v>254</v>
      </c>
      <c r="H1816" t="s">
        <v>337</v>
      </c>
      <c r="I1816" t="str">
        <f>RIGHT(HvDOutputData[[#This Row],[OPLocCode]],1)</f>
        <v>C</v>
      </c>
      <c r="J1816" t="s">
        <v>411</v>
      </c>
    </row>
    <row r="1817" spans="1:10" x14ac:dyDescent="0.45">
      <c r="A1817" t="s">
        <v>14</v>
      </c>
      <c r="B1817" t="s">
        <v>118</v>
      </c>
      <c r="C1817" t="s">
        <v>121</v>
      </c>
      <c r="D1817" s="1" t="s">
        <v>226</v>
      </c>
      <c r="E1817" t="s">
        <v>47</v>
      </c>
      <c r="F1817" t="s">
        <v>27</v>
      </c>
      <c r="G1817" t="s">
        <v>254</v>
      </c>
      <c r="H1817" t="s">
        <v>326</v>
      </c>
      <c r="I1817" t="str">
        <f>RIGHT(HvDOutputData[[#This Row],[OPLocCode]],1)</f>
        <v>A</v>
      </c>
      <c r="J1817" t="s">
        <v>417</v>
      </c>
    </row>
    <row r="1818" spans="1:10" x14ac:dyDescent="0.45">
      <c r="A1818" t="s">
        <v>14</v>
      </c>
      <c r="B1818" t="s">
        <v>118</v>
      </c>
      <c r="C1818" t="s">
        <v>121</v>
      </c>
      <c r="D1818" s="1" t="s">
        <v>226</v>
      </c>
      <c r="E1818" t="s">
        <v>47</v>
      </c>
      <c r="F1818" t="s">
        <v>27</v>
      </c>
      <c r="G1818" t="s">
        <v>254</v>
      </c>
      <c r="H1818" t="s">
        <v>327</v>
      </c>
      <c r="I1818" t="str">
        <f>RIGHT(HvDOutputData[[#This Row],[OPLocCode]],1)</f>
        <v>B</v>
      </c>
      <c r="J1818" t="s">
        <v>423</v>
      </c>
    </row>
    <row r="1819" spans="1:10" x14ac:dyDescent="0.45">
      <c r="A1819" t="s">
        <v>14</v>
      </c>
      <c r="B1819" t="s">
        <v>118</v>
      </c>
      <c r="C1819" t="s">
        <v>121</v>
      </c>
      <c r="D1819" s="1" t="s">
        <v>226</v>
      </c>
      <c r="E1819" t="s">
        <v>47</v>
      </c>
      <c r="F1819" t="s">
        <v>27</v>
      </c>
      <c r="G1819" t="s">
        <v>254</v>
      </c>
      <c r="H1819" t="s">
        <v>328</v>
      </c>
      <c r="I1819" t="str">
        <f>RIGHT(HvDOutputData[[#This Row],[OPLocCode]],1)</f>
        <v>C</v>
      </c>
      <c r="J1819" t="s">
        <v>429</v>
      </c>
    </row>
    <row r="1820" spans="1:10" x14ac:dyDescent="0.45">
      <c r="A1820" t="s">
        <v>14</v>
      </c>
      <c r="B1820" t="s">
        <v>118</v>
      </c>
      <c r="C1820" t="s">
        <v>121</v>
      </c>
      <c r="D1820" s="1" t="s">
        <v>226</v>
      </c>
      <c r="E1820" t="s">
        <v>47</v>
      </c>
      <c r="F1820" t="s">
        <v>27</v>
      </c>
      <c r="G1820" t="s">
        <v>254</v>
      </c>
      <c r="H1820" t="s">
        <v>329</v>
      </c>
      <c r="I1820" t="str">
        <f>RIGHT(HvDOutputData[[#This Row],[OPLocCode]],1)</f>
        <v>A</v>
      </c>
      <c r="J1820" t="s">
        <v>435</v>
      </c>
    </row>
    <row r="1821" spans="1:10" x14ac:dyDescent="0.45">
      <c r="A1821" t="s">
        <v>14</v>
      </c>
      <c r="B1821" t="s">
        <v>118</v>
      </c>
      <c r="C1821" t="s">
        <v>121</v>
      </c>
      <c r="D1821" s="1" t="s">
        <v>226</v>
      </c>
      <c r="E1821" t="s">
        <v>47</v>
      </c>
      <c r="F1821" t="s">
        <v>27</v>
      </c>
      <c r="G1821" t="s">
        <v>254</v>
      </c>
      <c r="H1821" t="s">
        <v>330</v>
      </c>
      <c r="I1821" t="str">
        <f>RIGHT(HvDOutputData[[#This Row],[OPLocCode]],1)</f>
        <v>B</v>
      </c>
      <c r="J1821" t="s">
        <v>441</v>
      </c>
    </row>
    <row r="1822" spans="1:10" x14ac:dyDescent="0.45">
      <c r="A1822" t="s">
        <v>14</v>
      </c>
      <c r="B1822" t="s">
        <v>118</v>
      </c>
      <c r="C1822" t="s">
        <v>121</v>
      </c>
      <c r="D1822" s="1" t="s">
        <v>226</v>
      </c>
      <c r="E1822" t="s">
        <v>47</v>
      </c>
      <c r="F1822" t="s">
        <v>27</v>
      </c>
      <c r="G1822" t="s">
        <v>254</v>
      </c>
      <c r="H1822" t="s">
        <v>331</v>
      </c>
      <c r="I1822" t="str">
        <f>RIGHT(HvDOutputData[[#This Row],[OPLocCode]],1)</f>
        <v>C</v>
      </c>
      <c r="J1822" t="s">
        <v>447</v>
      </c>
    </row>
    <row r="1823" spans="1:10" x14ac:dyDescent="0.45">
      <c r="A1823" t="s">
        <v>14</v>
      </c>
      <c r="B1823" t="s">
        <v>118</v>
      </c>
      <c r="C1823" t="s">
        <v>121</v>
      </c>
      <c r="D1823" s="1" t="s">
        <v>226</v>
      </c>
      <c r="E1823" t="s">
        <v>47</v>
      </c>
      <c r="F1823" t="s">
        <v>27</v>
      </c>
      <c r="G1823" t="s">
        <v>254</v>
      </c>
      <c r="H1823" t="s">
        <v>332</v>
      </c>
      <c r="I1823" t="str">
        <f>RIGHT(HvDOutputData[[#This Row],[OPLocCode]],1)</f>
        <v>A</v>
      </c>
      <c r="J1823" t="s">
        <v>453</v>
      </c>
    </row>
    <row r="1824" spans="1:10" x14ac:dyDescent="0.45">
      <c r="A1824" t="s">
        <v>14</v>
      </c>
      <c r="B1824" t="s">
        <v>118</v>
      </c>
      <c r="C1824" t="s">
        <v>121</v>
      </c>
      <c r="D1824" s="1" t="s">
        <v>226</v>
      </c>
      <c r="E1824" t="s">
        <v>47</v>
      </c>
      <c r="F1824" t="s">
        <v>27</v>
      </c>
      <c r="G1824" t="s">
        <v>254</v>
      </c>
      <c r="H1824" t="s">
        <v>333</v>
      </c>
      <c r="I1824" t="str">
        <f>RIGHT(HvDOutputData[[#This Row],[OPLocCode]],1)</f>
        <v>B</v>
      </c>
      <c r="J1824" t="s">
        <v>459</v>
      </c>
    </row>
    <row r="1825" spans="1:10" x14ac:dyDescent="0.45">
      <c r="A1825" t="s">
        <v>14</v>
      </c>
      <c r="B1825" t="s">
        <v>118</v>
      </c>
      <c r="C1825" t="s">
        <v>121</v>
      </c>
      <c r="D1825" s="1" t="s">
        <v>226</v>
      </c>
      <c r="E1825" t="s">
        <v>47</v>
      </c>
      <c r="F1825" t="s">
        <v>27</v>
      </c>
      <c r="G1825" t="s">
        <v>254</v>
      </c>
      <c r="H1825" t="s">
        <v>334</v>
      </c>
      <c r="I1825" t="str">
        <f>RIGHT(HvDOutputData[[#This Row],[OPLocCode]],1)</f>
        <v>C</v>
      </c>
      <c r="J1825" t="s">
        <v>465</v>
      </c>
    </row>
    <row r="1826" spans="1:10" x14ac:dyDescent="0.45">
      <c r="A1826" t="s">
        <v>14</v>
      </c>
      <c r="B1826" t="s">
        <v>118</v>
      </c>
      <c r="C1826" t="s">
        <v>121</v>
      </c>
      <c r="D1826" s="1" t="s">
        <v>226</v>
      </c>
      <c r="E1826" t="s">
        <v>47</v>
      </c>
      <c r="F1826" t="s">
        <v>27</v>
      </c>
      <c r="G1826" t="s">
        <v>254</v>
      </c>
      <c r="H1826" t="s">
        <v>347</v>
      </c>
      <c r="I1826" t="str">
        <f>RIGHT(HvDOutputData[[#This Row],[OPLocCode]],1)</f>
        <v>A</v>
      </c>
      <c r="J1826" t="s">
        <v>400</v>
      </c>
    </row>
    <row r="1827" spans="1:10" x14ac:dyDescent="0.45">
      <c r="A1827" t="s">
        <v>14</v>
      </c>
      <c r="B1827" t="s">
        <v>118</v>
      </c>
      <c r="C1827" t="s">
        <v>121</v>
      </c>
      <c r="D1827" s="1" t="s">
        <v>226</v>
      </c>
      <c r="E1827" t="s">
        <v>47</v>
      </c>
      <c r="F1827" t="s">
        <v>27</v>
      </c>
      <c r="G1827" t="s">
        <v>254</v>
      </c>
      <c r="H1827" t="s">
        <v>348</v>
      </c>
      <c r="I1827" t="str">
        <f>RIGHT(HvDOutputData[[#This Row],[OPLocCode]],1)</f>
        <v>B</v>
      </c>
      <c r="J1827" t="s">
        <v>406</v>
      </c>
    </row>
    <row r="1828" spans="1:10" x14ac:dyDescent="0.45">
      <c r="A1828" t="s">
        <v>14</v>
      </c>
      <c r="B1828" t="s">
        <v>118</v>
      </c>
      <c r="C1828" t="s">
        <v>121</v>
      </c>
      <c r="D1828" s="1" t="s">
        <v>226</v>
      </c>
      <c r="E1828" t="s">
        <v>47</v>
      </c>
      <c r="F1828" t="s">
        <v>27</v>
      </c>
      <c r="G1828" t="s">
        <v>254</v>
      </c>
      <c r="H1828" t="s">
        <v>349</v>
      </c>
      <c r="I1828" t="str">
        <f>RIGHT(HvDOutputData[[#This Row],[OPLocCode]],1)</f>
        <v>C</v>
      </c>
      <c r="J1828" t="s">
        <v>412</v>
      </c>
    </row>
    <row r="1829" spans="1:10" x14ac:dyDescent="0.45">
      <c r="A1829" t="s">
        <v>14</v>
      </c>
      <c r="B1829" t="s">
        <v>118</v>
      </c>
      <c r="C1829" t="s">
        <v>121</v>
      </c>
      <c r="D1829" s="1" t="s">
        <v>226</v>
      </c>
      <c r="E1829" t="s">
        <v>47</v>
      </c>
      <c r="F1829" t="s">
        <v>27</v>
      </c>
      <c r="G1829" t="s">
        <v>254</v>
      </c>
      <c r="H1829" t="s">
        <v>338</v>
      </c>
      <c r="I1829" t="str">
        <f>RIGHT(HvDOutputData[[#This Row],[OPLocCode]],1)</f>
        <v>A</v>
      </c>
      <c r="J1829" t="s">
        <v>418</v>
      </c>
    </row>
    <row r="1830" spans="1:10" x14ac:dyDescent="0.45">
      <c r="A1830" t="s">
        <v>14</v>
      </c>
      <c r="B1830" t="s">
        <v>118</v>
      </c>
      <c r="C1830" t="s">
        <v>121</v>
      </c>
      <c r="D1830" s="1" t="s">
        <v>226</v>
      </c>
      <c r="E1830" t="s">
        <v>47</v>
      </c>
      <c r="F1830" t="s">
        <v>27</v>
      </c>
      <c r="G1830" t="s">
        <v>254</v>
      </c>
      <c r="H1830" t="s">
        <v>339</v>
      </c>
      <c r="I1830" t="str">
        <f>RIGHT(HvDOutputData[[#This Row],[OPLocCode]],1)</f>
        <v>B</v>
      </c>
      <c r="J1830" t="s">
        <v>424</v>
      </c>
    </row>
    <row r="1831" spans="1:10" x14ac:dyDescent="0.45">
      <c r="A1831" t="s">
        <v>14</v>
      </c>
      <c r="B1831" t="s">
        <v>118</v>
      </c>
      <c r="C1831" t="s">
        <v>121</v>
      </c>
      <c r="D1831" s="1" t="s">
        <v>226</v>
      </c>
      <c r="E1831" t="s">
        <v>47</v>
      </c>
      <c r="F1831" t="s">
        <v>27</v>
      </c>
      <c r="G1831" t="s">
        <v>254</v>
      </c>
      <c r="H1831" t="s">
        <v>340</v>
      </c>
      <c r="I1831" t="str">
        <f>RIGHT(HvDOutputData[[#This Row],[OPLocCode]],1)</f>
        <v>C</v>
      </c>
      <c r="J1831" t="s">
        <v>430</v>
      </c>
    </row>
    <row r="1832" spans="1:10" x14ac:dyDescent="0.45">
      <c r="A1832" t="s">
        <v>14</v>
      </c>
      <c r="B1832" t="s">
        <v>118</v>
      </c>
      <c r="C1832" t="s">
        <v>121</v>
      </c>
      <c r="D1832" s="1" t="s">
        <v>226</v>
      </c>
      <c r="E1832" t="s">
        <v>47</v>
      </c>
      <c r="F1832" t="s">
        <v>27</v>
      </c>
      <c r="G1832" t="s">
        <v>254</v>
      </c>
      <c r="H1832" t="s">
        <v>341</v>
      </c>
      <c r="I1832" t="str">
        <f>RIGHT(HvDOutputData[[#This Row],[OPLocCode]],1)</f>
        <v>A</v>
      </c>
      <c r="J1832" t="s">
        <v>436</v>
      </c>
    </row>
    <row r="1833" spans="1:10" x14ac:dyDescent="0.45">
      <c r="A1833" t="s">
        <v>14</v>
      </c>
      <c r="B1833" t="s">
        <v>118</v>
      </c>
      <c r="C1833" t="s">
        <v>121</v>
      </c>
      <c r="D1833" s="1" t="s">
        <v>226</v>
      </c>
      <c r="E1833" t="s">
        <v>47</v>
      </c>
      <c r="F1833" t="s">
        <v>27</v>
      </c>
      <c r="G1833" t="s">
        <v>254</v>
      </c>
      <c r="H1833" t="s">
        <v>342</v>
      </c>
      <c r="I1833" t="str">
        <f>RIGHT(HvDOutputData[[#This Row],[OPLocCode]],1)</f>
        <v>B</v>
      </c>
      <c r="J1833" t="s">
        <v>442</v>
      </c>
    </row>
    <row r="1834" spans="1:10" x14ac:dyDescent="0.45">
      <c r="A1834" t="s">
        <v>14</v>
      </c>
      <c r="B1834" t="s">
        <v>118</v>
      </c>
      <c r="C1834" t="s">
        <v>121</v>
      </c>
      <c r="D1834" s="1" t="s">
        <v>226</v>
      </c>
      <c r="E1834" t="s">
        <v>47</v>
      </c>
      <c r="F1834" t="s">
        <v>27</v>
      </c>
      <c r="G1834" t="s">
        <v>254</v>
      </c>
      <c r="H1834" t="s">
        <v>343</v>
      </c>
      <c r="I1834" t="str">
        <f>RIGHT(HvDOutputData[[#This Row],[OPLocCode]],1)</f>
        <v>C</v>
      </c>
      <c r="J1834" t="s">
        <v>448</v>
      </c>
    </row>
    <row r="1835" spans="1:10" x14ac:dyDescent="0.45">
      <c r="A1835" t="s">
        <v>14</v>
      </c>
      <c r="B1835" t="s">
        <v>118</v>
      </c>
      <c r="C1835" t="s">
        <v>121</v>
      </c>
      <c r="D1835" s="1" t="s">
        <v>226</v>
      </c>
      <c r="E1835" t="s">
        <v>47</v>
      </c>
      <c r="F1835" t="s">
        <v>27</v>
      </c>
      <c r="G1835" t="s">
        <v>254</v>
      </c>
      <c r="H1835" t="s">
        <v>344</v>
      </c>
      <c r="I1835" t="str">
        <f>RIGHT(HvDOutputData[[#This Row],[OPLocCode]],1)</f>
        <v>A</v>
      </c>
      <c r="J1835" t="s">
        <v>454</v>
      </c>
    </row>
    <row r="1836" spans="1:10" x14ac:dyDescent="0.45">
      <c r="A1836" t="s">
        <v>14</v>
      </c>
      <c r="B1836" t="s">
        <v>118</v>
      </c>
      <c r="C1836" t="s">
        <v>121</v>
      </c>
      <c r="D1836" s="1" t="s">
        <v>226</v>
      </c>
      <c r="E1836" t="s">
        <v>47</v>
      </c>
      <c r="F1836" t="s">
        <v>27</v>
      </c>
      <c r="G1836" t="s">
        <v>254</v>
      </c>
      <c r="H1836" t="s">
        <v>345</v>
      </c>
      <c r="I1836" t="str">
        <f>RIGHT(HvDOutputData[[#This Row],[OPLocCode]],1)</f>
        <v>B</v>
      </c>
      <c r="J1836" t="s">
        <v>460</v>
      </c>
    </row>
    <row r="1837" spans="1:10" x14ac:dyDescent="0.45">
      <c r="A1837" t="s">
        <v>14</v>
      </c>
      <c r="B1837" t="s">
        <v>118</v>
      </c>
      <c r="C1837" t="s">
        <v>121</v>
      </c>
      <c r="D1837" s="1" t="s">
        <v>226</v>
      </c>
      <c r="E1837" t="s">
        <v>47</v>
      </c>
      <c r="F1837" t="s">
        <v>27</v>
      </c>
      <c r="G1837" t="s">
        <v>254</v>
      </c>
      <c r="H1837" t="s">
        <v>346</v>
      </c>
      <c r="I1837" t="str">
        <f>RIGHT(HvDOutputData[[#This Row],[OPLocCode]],1)</f>
        <v>C</v>
      </c>
      <c r="J1837" t="s">
        <v>466</v>
      </c>
    </row>
    <row r="1838" spans="1:10" x14ac:dyDescent="0.45">
      <c r="A1838" t="s">
        <v>14</v>
      </c>
      <c r="B1838" t="s">
        <v>118</v>
      </c>
      <c r="C1838" t="s">
        <v>121</v>
      </c>
      <c r="D1838" s="1" t="s">
        <v>226</v>
      </c>
      <c r="E1838" t="s">
        <v>47</v>
      </c>
      <c r="F1838" t="s">
        <v>27</v>
      </c>
      <c r="G1838" t="s">
        <v>254</v>
      </c>
      <c r="H1838" t="s">
        <v>359</v>
      </c>
      <c r="I1838" t="str">
        <f>RIGHT(HvDOutputData[[#This Row],[OPLocCode]],1)</f>
        <v>A</v>
      </c>
      <c r="J1838" t="s">
        <v>401</v>
      </c>
    </row>
    <row r="1839" spans="1:10" x14ac:dyDescent="0.45">
      <c r="A1839" t="s">
        <v>14</v>
      </c>
      <c r="B1839" t="s">
        <v>118</v>
      </c>
      <c r="C1839" t="s">
        <v>121</v>
      </c>
      <c r="D1839" s="1" t="s">
        <v>226</v>
      </c>
      <c r="E1839" t="s">
        <v>47</v>
      </c>
      <c r="F1839" t="s">
        <v>27</v>
      </c>
      <c r="G1839" t="s">
        <v>254</v>
      </c>
      <c r="H1839" t="s">
        <v>360</v>
      </c>
      <c r="I1839" t="str">
        <f>RIGHT(HvDOutputData[[#This Row],[OPLocCode]],1)</f>
        <v>B</v>
      </c>
      <c r="J1839" t="s">
        <v>407</v>
      </c>
    </row>
    <row r="1840" spans="1:10" x14ac:dyDescent="0.45">
      <c r="A1840" t="s">
        <v>14</v>
      </c>
      <c r="B1840" t="s">
        <v>118</v>
      </c>
      <c r="C1840" t="s">
        <v>121</v>
      </c>
      <c r="D1840" s="1" t="s">
        <v>226</v>
      </c>
      <c r="E1840" t="s">
        <v>47</v>
      </c>
      <c r="F1840" t="s">
        <v>27</v>
      </c>
      <c r="G1840" t="s">
        <v>254</v>
      </c>
      <c r="H1840" t="s">
        <v>361</v>
      </c>
      <c r="I1840" t="str">
        <f>RIGHT(HvDOutputData[[#This Row],[OPLocCode]],1)</f>
        <v>C</v>
      </c>
      <c r="J1840" t="s">
        <v>413</v>
      </c>
    </row>
    <row r="1841" spans="1:10" x14ac:dyDescent="0.45">
      <c r="A1841" t="s">
        <v>14</v>
      </c>
      <c r="B1841" t="s">
        <v>118</v>
      </c>
      <c r="C1841" t="s">
        <v>121</v>
      </c>
      <c r="D1841" s="1" t="s">
        <v>226</v>
      </c>
      <c r="E1841" t="s">
        <v>47</v>
      </c>
      <c r="F1841" t="s">
        <v>27</v>
      </c>
      <c r="G1841" t="s">
        <v>254</v>
      </c>
      <c r="H1841" t="s">
        <v>350</v>
      </c>
      <c r="I1841" t="str">
        <f>RIGHT(HvDOutputData[[#This Row],[OPLocCode]],1)</f>
        <v>A</v>
      </c>
      <c r="J1841" t="s">
        <v>419</v>
      </c>
    </row>
    <row r="1842" spans="1:10" x14ac:dyDescent="0.45">
      <c r="A1842" t="s">
        <v>14</v>
      </c>
      <c r="B1842" t="s">
        <v>118</v>
      </c>
      <c r="C1842" t="s">
        <v>121</v>
      </c>
      <c r="D1842" s="1" t="s">
        <v>226</v>
      </c>
      <c r="E1842" t="s">
        <v>47</v>
      </c>
      <c r="F1842" t="s">
        <v>27</v>
      </c>
      <c r="G1842" t="s">
        <v>254</v>
      </c>
      <c r="H1842" t="s">
        <v>351</v>
      </c>
      <c r="I1842" t="str">
        <f>RIGHT(HvDOutputData[[#This Row],[OPLocCode]],1)</f>
        <v>B</v>
      </c>
      <c r="J1842" t="s">
        <v>425</v>
      </c>
    </row>
    <row r="1843" spans="1:10" x14ac:dyDescent="0.45">
      <c r="A1843" t="s">
        <v>14</v>
      </c>
      <c r="B1843" t="s">
        <v>118</v>
      </c>
      <c r="C1843" t="s">
        <v>121</v>
      </c>
      <c r="D1843" s="1" t="s">
        <v>226</v>
      </c>
      <c r="E1843" t="s">
        <v>47</v>
      </c>
      <c r="F1843" t="s">
        <v>27</v>
      </c>
      <c r="G1843" t="s">
        <v>254</v>
      </c>
      <c r="H1843" t="s">
        <v>352</v>
      </c>
      <c r="I1843" t="str">
        <f>RIGHT(HvDOutputData[[#This Row],[OPLocCode]],1)</f>
        <v>C</v>
      </c>
      <c r="J1843" t="s">
        <v>431</v>
      </c>
    </row>
    <row r="1844" spans="1:10" x14ac:dyDescent="0.45">
      <c r="A1844" t="s">
        <v>14</v>
      </c>
      <c r="B1844" t="s">
        <v>118</v>
      </c>
      <c r="C1844" t="s">
        <v>121</v>
      </c>
      <c r="D1844" s="1" t="s">
        <v>226</v>
      </c>
      <c r="E1844" t="s">
        <v>47</v>
      </c>
      <c r="F1844" t="s">
        <v>27</v>
      </c>
      <c r="G1844" t="s">
        <v>254</v>
      </c>
      <c r="H1844" t="s">
        <v>353</v>
      </c>
      <c r="I1844" t="str">
        <f>RIGHT(HvDOutputData[[#This Row],[OPLocCode]],1)</f>
        <v>A</v>
      </c>
      <c r="J1844" t="s">
        <v>437</v>
      </c>
    </row>
    <row r="1845" spans="1:10" x14ac:dyDescent="0.45">
      <c r="A1845" t="s">
        <v>14</v>
      </c>
      <c r="B1845" t="s">
        <v>118</v>
      </c>
      <c r="C1845" t="s">
        <v>121</v>
      </c>
      <c r="D1845" s="1" t="s">
        <v>226</v>
      </c>
      <c r="E1845" t="s">
        <v>47</v>
      </c>
      <c r="F1845" t="s">
        <v>27</v>
      </c>
      <c r="G1845" t="s">
        <v>254</v>
      </c>
      <c r="H1845" t="s">
        <v>354</v>
      </c>
      <c r="I1845" t="str">
        <f>RIGHT(HvDOutputData[[#This Row],[OPLocCode]],1)</f>
        <v>B</v>
      </c>
      <c r="J1845" t="s">
        <v>443</v>
      </c>
    </row>
    <row r="1846" spans="1:10" x14ac:dyDescent="0.45">
      <c r="A1846" t="s">
        <v>14</v>
      </c>
      <c r="B1846" t="s">
        <v>118</v>
      </c>
      <c r="C1846" t="s">
        <v>121</v>
      </c>
      <c r="D1846" s="1" t="s">
        <v>226</v>
      </c>
      <c r="E1846" t="s">
        <v>47</v>
      </c>
      <c r="F1846" t="s">
        <v>27</v>
      </c>
      <c r="G1846" t="s">
        <v>254</v>
      </c>
      <c r="H1846" t="s">
        <v>355</v>
      </c>
      <c r="I1846" t="str">
        <f>RIGHT(HvDOutputData[[#This Row],[OPLocCode]],1)</f>
        <v>C</v>
      </c>
      <c r="J1846" t="s">
        <v>449</v>
      </c>
    </row>
    <row r="1847" spans="1:10" x14ac:dyDescent="0.45">
      <c r="A1847" t="s">
        <v>14</v>
      </c>
      <c r="B1847" t="s">
        <v>118</v>
      </c>
      <c r="C1847" t="s">
        <v>121</v>
      </c>
      <c r="D1847" s="1" t="s">
        <v>226</v>
      </c>
      <c r="E1847" t="s">
        <v>47</v>
      </c>
      <c r="F1847" t="s">
        <v>27</v>
      </c>
      <c r="G1847" t="s">
        <v>254</v>
      </c>
      <c r="H1847" t="s">
        <v>356</v>
      </c>
      <c r="I1847" t="str">
        <f>RIGHT(HvDOutputData[[#This Row],[OPLocCode]],1)</f>
        <v>A</v>
      </c>
      <c r="J1847" t="s">
        <v>455</v>
      </c>
    </row>
    <row r="1848" spans="1:10" x14ac:dyDescent="0.45">
      <c r="A1848" t="s">
        <v>14</v>
      </c>
      <c r="B1848" t="s">
        <v>118</v>
      </c>
      <c r="C1848" t="s">
        <v>121</v>
      </c>
      <c r="D1848" s="1" t="s">
        <v>226</v>
      </c>
      <c r="E1848" t="s">
        <v>47</v>
      </c>
      <c r="F1848" t="s">
        <v>27</v>
      </c>
      <c r="G1848" t="s">
        <v>254</v>
      </c>
      <c r="H1848" t="s">
        <v>357</v>
      </c>
      <c r="I1848" t="str">
        <f>RIGHT(HvDOutputData[[#This Row],[OPLocCode]],1)</f>
        <v>B</v>
      </c>
      <c r="J1848" t="s">
        <v>461</v>
      </c>
    </row>
    <row r="1849" spans="1:10" x14ac:dyDescent="0.45">
      <c r="A1849" t="s">
        <v>14</v>
      </c>
      <c r="B1849" t="s">
        <v>118</v>
      </c>
      <c r="C1849" t="s">
        <v>121</v>
      </c>
      <c r="D1849" s="1" t="s">
        <v>226</v>
      </c>
      <c r="E1849" t="s">
        <v>47</v>
      </c>
      <c r="F1849" t="s">
        <v>27</v>
      </c>
      <c r="G1849" t="s">
        <v>254</v>
      </c>
      <c r="H1849" t="s">
        <v>358</v>
      </c>
      <c r="I1849" t="str">
        <f>RIGHT(HvDOutputData[[#This Row],[OPLocCode]],1)</f>
        <v>C</v>
      </c>
      <c r="J1849" t="s">
        <v>467</v>
      </c>
    </row>
    <row r="1850" spans="1:10" x14ac:dyDescent="0.45">
      <c r="A1850" t="s">
        <v>14</v>
      </c>
      <c r="B1850" t="s">
        <v>116</v>
      </c>
      <c r="C1850" t="s">
        <v>119</v>
      </c>
      <c r="D1850" s="1" t="s">
        <v>521</v>
      </c>
      <c r="E1850" t="s">
        <v>48</v>
      </c>
      <c r="F1850" t="s">
        <v>27</v>
      </c>
      <c r="G1850" t="s">
        <v>254</v>
      </c>
      <c r="H1850" t="s">
        <v>262</v>
      </c>
      <c r="I1850" t="str">
        <f>RIGHT(HvDOutputData[[#This Row],[OPLocCode]],1)</f>
        <v>1</v>
      </c>
      <c r="J1850" t="s">
        <v>362</v>
      </c>
    </row>
    <row r="1851" spans="1:10" x14ac:dyDescent="0.45">
      <c r="A1851" t="s">
        <v>14</v>
      </c>
      <c r="B1851" t="s">
        <v>116</v>
      </c>
      <c r="C1851" t="s">
        <v>119</v>
      </c>
      <c r="D1851" s="1" t="s">
        <v>521</v>
      </c>
      <c r="E1851" t="s">
        <v>48</v>
      </c>
      <c r="F1851" t="s">
        <v>27</v>
      </c>
      <c r="G1851" t="s">
        <v>254</v>
      </c>
      <c r="H1851" t="s">
        <v>263</v>
      </c>
      <c r="I1851" t="str">
        <f>RIGHT(HvDOutputData[[#This Row],[OPLocCode]],1)</f>
        <v>2</v>
      </c>
      <c r="J1851" t="s">
        <v>363</v>
      </c>
    </row>
    <row r="1852" spans="1:10" x14ac:dyDescent="0.45">
      <c r="A1852" t="s">
        <v>14</v>
      </c>
      <c r="B1852" t="s">
        <v>116</v>
      </c>
      <c r="C1852" t="s">
        <v>119</v>
      </c>
      <c r="D1852" s="1" t="s">
        <v>521</v>
      </c>
      <c r="E1852" t="s">
        <v>48</v>
      </c>
      <c r="F1852" t="s">
        <v>27</v>
      </c>
      <c r="G1852" t="s">
        <v>254</v>
      </c>
      <c r="H1852" t="s">
        <v>264</v>
      </c>
      <c r="I1852" t="str">
        <f>RIGHT(HvDOutputData[[#This Row],[OPLocCode]],1)</f>
        <v>3</v>
      </c>
      <c r="J1852" t="s">
        <v>364</v>
      </c>
    </row>
    <row r="1853" spans="1:10" x14ac:dyDescent="0.45">
      <c r="A1853" t="s">
        <v>14</v>
      </c>
      <c r="B1853" t="s">
        <v>116</v>
      </c>
      <c r="C1853" t="s">
        <v>119</v>
      </c>
      <c r="D1853" s="1" t="s">
        <v>521</v>
      </c>
      <c r="E1853" t="s">
        <v>48</v>
      </c>
      <c r="F1853" t="s">
        <v>27</v>
      </c>
      <c r="G1853" t="s">
        <v>254</v>
      </c>
      <c r="H1853" t="s">
        <v>265</v>
      </c>
      <c r="I1853" t="str">
        <f>RIGHT(HvDOutputData[[#This Row],[OPLocCode]],1)</f>
        <v>4</v>
      </c>
      <c r="J1853" t="s">
        <v>362</v>
      </c>
    </row>
    <row r="1854" spans="1:10" x14ac:dyDescent="0.45">
      <c r="A1854" t="s">
        <v>14</v>
      </c>
      <c r="B1854" t="s">
        <v>116</v>
      </c>
      <c r="C1854" t="s">
        <v>119</v>
      </c>
      <c r="D1854" s="1" t="s">
        <v>521</v>
      </c>
      <c r="E1854" t="s">
        <v>48</v>
      </c>
      <c r="F1854" t="s">
        <v>27</v>
      </c>
      <c r="G1854" t="s">
        <v>254</v>
      </c>
      <c r="H1854" t="s">
        <v>266</v>
      </c>
      <c r="I1854" t="str">
        <f>RIGHT(HvDOutputData[[#This Row],[OPLocCode]],1)</f>
        <v>5</v>
      </c>
      <c r="J1854" t="s">
        <v>365</v>
      </c>
    </row>
    <row r="1855" spans="1:10" x14ac:dyDescent="0.45">
      <c r="A1855" t="s">
        <v>14</v>
      </c>
      <c r="B1855" t="s">
        <v>116</v>
      </c>
      <c r="C1855" t="s">
        <v>119</v>
      </c>
      <c r="D1855" s="1" t="s">
        <v>521</v>
      </c>
      <c r="E1855" t="s">
        <v>48</v>
      </c>
      <c r="F1855" t="s">
        <v>27</v>
      </c>
      <c r="G1855" t="s">
        <v>254</v>
      </c>
      <c r="H1855" t="s">
        <v>267</v>
      </c>
      <c r="I1855" t="str">
        <f>RIGHT(HvDOutputData[[#This Row],[OPLocCode]],1)</f>
        <v>6</v>
      </c>
      <c r="J1855" t="s">
        <v>366</v>
      </c>
    </row>
    <row r="1856" spans="1:10" x14ac:dyDescent="0.45">
      <c r="A1856" t="s">
        <v>14</v>
      </c>
      <c r="B1856" t="s">
        <v>116</v>
      </c>
      <c r="C1856" t="s">
        <v>119</v>
      </c>
      <c r="D1856" s="1" t="s">
        <v>521</v>
      </c>
      <c r="E1856" t="s">
        <v>48</v>
      </c>
      <c r="F1856" t="s">
        <v>27</v>
      </c>
      <c r="G1856" t="s">
        <v>254</v>
      </c>
      <c r="H1856" t="s">
        <v>256</v>
      </c>
      <c r="I1856" t="str">
        <f>RIGHT(HvDOutputData[[#This Row],[OPLocCode]],1)</f>
        <v>1</v>
      </c>
      <c r="J1856" t="s">
        <v>367</v>
      </c>
    </row>
    <row r="1857" spans="1:10" x14ac:dyDescent="0.45">
      <c r="A1857" t="s">
        <v>14</v>
      </c>
      <c r="B1857" t="s">
        <v>116</v>
      </c>
      <c r="C1857" t="s">
        <v>119</v>
      </c>
      <c r="D1857" s="1" t="s">
        <v>521</v>
      </c>
      <c r="E1857" t="s">
        <v>48</v>
      </c>
      <c r="F1857" t="s">
        <v>27</v>
      </c>
      <c r="G1857" t="s">
        <v>254</v>
      </c>
      <c r="H1857" t="s">
        <v>257</v>
      </c>
      <c r="I1857" t="str">
        <f>RIGHT(HvDOutputData[[#This Row],[OPLocCode]],1)</f>
        <v>2</v>
      </c>
      <c r="J1857" t="s">
        <v>368</v>
      </c>
    </row>
    <row r="1858" spans="1:10" x14ac:dyDescent="0.45">
      <c r="A1858" t="s">
        <v>14</v>
      </c>
      <c r="B1858" t="s">
        <v>116</v>
      </c>
      <c r="C1858" t="s">
        <v>119</v>
      </c>
      <c r="D1858" s="1" t="s">
        <v>521</v>
      </c>
      <c r="E1858" t="s">
        <v>48</v>
      </c>
      <c r="F1858" t="s">
        <v>27</v>
      </c>
      <c r="G1858" t="s">
        <v>254</v>
      </c>
      <c r="H1858" t="s">
        <v>258</v>
      </c>
      <c r="I1858" t="str">
        <f>RIGHT(HvDOutputData[[#This Row],[OPLocCode]],1)</f>
        <v>3</v>
      </c>
      <c r="J1858" t="s">
        <v>369</v>
      </c>
    </row>
    <row r="1859" spans="1:10" x14ac:dyDescent="0.45">
      <c r="A1859" t="s">
        <v>14</v>
      </c>
      <c r="B1859" t="s">
        <v>116</v>
      </c>
      <c r="C1859" t="s">
        <v>119</v>
      </c>
      <c r="D1859" s="1" t="s">
        <v>521</v>
      </c>
      <c r="E1859" t="s">
        <v>48</v>
      </c>
      <c r="F1859" t="s">
        <v>27</v>
      </c>
      <c r="G1859" t="s">
        <v>254</v>
      </c>
      <c r="H1859" t="s">
        <v>259</v>
      </c>
      <c r="I1859" t="str">
        <f>RIGHT(HvDOutputData[[#This Row],[OPLocCode]],1)</f>
        <v>4</v>
      </c>
      <c r="J1859" t="s">
        <v>367</v>
      </c>
    </row>
    <row r="1860" spans="1:10" x14ac:dyDescent="0.45">
      <c r="A1860" t="s">
        <v>14</v>
      </c>
      <c r="B1860" t="s">
        <v>116</v>
      </c>
      <c r="C1860" t="s">
        <v>119</v>
      </c>
      <c r="D1860" s="1" t="s">
        <v>521</v>
      </c>
      <c r="E1860" t="s">
        <v>48</v>
      </c>
      <c r="F1860" t="s">
        <v>27</v>
      </c>
      <c r="G1860" t="s">
        <v>254</v>
      </c>
      <c r="H1860" t="s">
        <v>260</v>
      </c>
      <c r="I1860" t="str">
        <f>RIGHT(HvDOutputData[[#This Row],[OPLocCode]],1)</f>
        <v>5</v>
      </c>
      <c r="J1860" t="s">
        <v>370</v>
      </c>
    </row>
    <row r="1861" spans="1:10" x14ac:dyDescent="0.45">
      <c r="A1861" t="s">
        <v>14</v>
      </c>
      <c r="B1861" t="s">
        <v>116</v>
      </c>
      <c r="C1861" t="s">
        <v>119</v>
      </c>
      <c r="D1861" s="1" t="s">
        <v>521</v>
      </c>
      <c r="E1861" t="s">
        <v>48</v>
      </c>
      <c r="F1861" t="s">
        <v>27</v>
      </c>
      <c r="G1861" t="s">
        <v>254</v>
      </c>
      <c r="H1861" t="s">
        <v>261</v>
      </c>
      <c r="I1861" t="str">
        <f>RIGHT(HvDOutputData[[#This Row],[OPLocCode]],1)</f>
        <v>6</v>
      </c>
      <c r="J1861" t="s">
        <v>371</v>
      </c>
    </row>
    <row r="1862" spans="1:10" x14ac:dyDescent="0.45">
      <c r="A1862" t="s">
        <v>14</v>
      </c>
      <c r="B1862" t="s">
        <v>116</v>
      </c>
      <c r="C1862" t="s">
        <v>119</v>
      </c>
      <c r="D1862" s="1" t="s">
        <v>521</v>
      </c>
      <c r="E1862" t="s">
        <v>48</v>
      </c>
      <c r="F1862" t="s">
        <v>27</v>
      </c>
      <c r="G1862" t="s">
        <v>254</v>
      </c>
      <c r="H1862" t="s">
        <v>268</v>
      </c>
      <c r="I1862" t="str">
        <f>RIGHT(HvDOutputData[[#This Row],[OPLocCode]],1)</f>
        <v>1</v>
      </c>
      <c r="J1862" t="s">
        <v>372</v>
      </c>
    </row>
    <row r="1863" spans="1:10" x14ac:dyDescent="0.45">
      <c r="A1863" t="s">
        <v>14</v>
      </c>
      <c r="B1863" t="s">
        <v>116</v>
      </c>
      <c r="C1863" t="s">
        <v>119</v>
      </c>
      <c r="D1863" s="1" t="s">
        <v>521</v>
      </c>
      <c r="E1863" t="s">
        <v>48</v>
      </c>
      <c r="F1863" t="s">
        <v>27</v>
      </c>
      <c r="G1863" t="s">
        <v>254</v>
      </c>
      <c r="H1863" t="s">
        <v>269</v>
      </c>
      <c r="I1863" t="str">
        <f>RIGHT(HvDOutputData[[#This Row],[OPLocCode]],1)</f>
        <v>2</v>
      </c>
      <c r="J1863" t="s">
        <v>373</v>
      </c>
    </row>
    <row r="1864" spans="1:10" x14ac:dyDescent="0.45">
      <c r="A1864" t="s">
        <v>14</v>
      </c>
      <c r="B1864" t="s">
        <v>116</v>
      </c>
      <c r="C1864" t="s">
        <v>119</v>
      </c>
      <c r="D1864" s="1" t="s">
        <v>521</v>
      </c>
      <c r="E1864" t="s">
        <v>48</v>
      </c>
      <c r="F1864" t="s">
        <v>27</v>
      </c>
      <c r="G1864" t="s">
        <v>254</v>
      </c>
      <c r="H1864" t="s">
        <v>270</v>
      </c>
      <c r="I1864" t="str">
        <f>RIGHT(HvDOutputData[[#This Row],[OPLocCode]],1)</f>
        <v>3</v>
      </c>
      <c r="J1864" t="s">
        <v>374</v>
      </c>
    </row>
    <row r="1865" spans="1:10" x14ac:dyDescent="0.45">
      <c r="A1865" t="s">
        <v>14</v>
      </c>
      <c r="B1865" t="s">
        <v>116</v>
      </c>
      <c r="C1865" t="s">
        <v>119</v>
      </c>
      <c r="D1865" s="1" t="s">
        <v>521</v>
      </c>
      <c r="E1865" t="s">
        <v>48</v>
      </c>
      <c r="F1865" t="s">
        <v>27</v>
      </c>
      <c r="G1865" t="s">
        <v>254</v>
      </c>
      <c r="H1865" t="s">
        <v>271</v>
      </c>
      <c r="I1865" t="str">
        <f>RIGHT(HvDOutputData[[#This Row],[OPLocCode]],1)</f>
        <v>4</v>
      </c>
      <c r="J1865" t="s">
        <v>375</v>
      </c>
    </row>
    <row r="1866" spans="1:10" x14ac:dyDescent="0.45">
      <c r="A1866" t="s">
        <v>14</v>
      </c>
      <c r="B1866" t="s">
        <v>116</v>
      </c>
      <c r="C1866" t="s">
        <v>119</v>
      </c>
      <c r="D1866" s="1" t="s">
        <v>521</v>
      </c>
      <c r="E1866" t="s">
        <v>48</v>
      </c>
      <c r="F1866" t="s">
        <v>27</v>
      </c>
      <c r="G1866" t="s">
        <v>254</v>
      </c>
      <c r="H1866" t="s">
        <v>272</v>
      </c>
      <c r="I1866" t="str">
        <f>RIGHT(HvDOutputData[[#This Row],[OPLocCode]],1)</f>
        <v>5</v>
      </c>
      <c r="J1866" t="s">
        <v>376</v>
      </c>
    </row>
    <row r="1867" spans="1:10" x14ac:dyDescent="0.45">
      <c r="A1867" t="s">
        <v>14</v>
      </c>
      <c r="B1867" t="s">
        <v>116</v>
      </c>
      <c r="C1867" t="s">
        <v>119</v>
      </c>
      <c r="D1867" s="1" t="s">
        <v>521</v>
      </c>
      <c r="E1867" t="s">
        <v>48</v>
      </c>
      <c r="F1867" t="s">
        <v>27</v>
      </c>
      <c r="G1867" t="s">
        <v>254</v>
      </c>
      <c r="H1867" t="s">
        <v>273</v>
      </c>
      <c r="I1867" t="str">
        <f>RIGHT(HvDOutputData[[#This Row],[OPLocCode]],1)</f>
        <v>6</v>
      </c>
      <c r="J1867" t="s">
        <v>377</v>
      </c>
    </row>
    <row r="1868" spans="1:10" x14ac:dyDescent="0.45">
      <c r="A1868" t="s">
        <v>14</v>
      </c>
      <c r="B1868" t="s">
        <v>116</v>
      </c>
      <c r="C1868" t="s">
        <v>119</v>
      </c>
      <c r="D1868" s="1" t="s">
        <v>521</v>
      </c>
      <c r="E1868" t="s">
        <v>48</v>
      </c>
      <c r="F1868" t="s">
        <v>27</v>
      </c>
      <c r="G1868" t="s">
        <v>254</v>
      </c>
      <c r="H1868" t="s">
        <v>274</v>
      </c>
      <c r="I1868" t="str">
        <f>RIGHT(HvDOutputData[[#This Row],[OPLocCode]],1)</f>
        <v>1</v>
      </c>
      <c r="J1868" t="s">
        <v>378</v>
      </c>
    </row>
    <row r="1869" spans="1:10" x14ac:dyDescent="0.45">
      <c r="A1869" t="s">
        <v>14</v>
      </c>
      <c r="B1869" t="s">
        <v>116</v>
      </c>
      <c r="C1869" t="s">
        <v>119</v>
      </c>
      <c r="D1869" s="1" t="s">
        <v>521</v>
      </c>
      <c r="E1869" t="s">
        <v>48</v>
      </c>
      <c r="F1869" t="s">
        <v>27</v>
      </c>
      <c r="G1869" t="s">
        <v>254</v>
      </c>
      <c r="H1869" t="s">
        <v>275</v>
      </c>
      <c r="I1869" t="str">
        <f>RIGHT(HvDOutputData[[#This Row],[OPLocCode]],1)</f>
        <v>2</v>
      </c>
      <c r="J1869" t="s">
        <v>379</v>
      </c>
    </row>
    <row r="1870" spans="1:10" x14ac:dyDescent="0.45">
      <c r="A1870" t="s">
        <v>14</v>
      </c>
      <c r="B1870" t="s">
        <v>116</v>
      </c>
      <c r="C1870" t="s">
        <v>119</v>
      </c>
      <c r="D1870" s="1" t="s">
        <v>521</v>
      </c>
      <c r="E1870" t="s">
        <v>48</v>
      </c>
      <c r="F1870" t="s">
        <v>27</v>
      </c>
      <c r="G1870" t="s">
        <v>254</v>
      </c>
      <c r="H1870" t="s">
        <v>276</v>
      </c>
      <c r="I1870" t="str">
        <f>RIGHT(HvDOutputData[[#This Row],[OPLocCode]],1)</f>
        <v>3</v>
      </c>
      <c r="J1870" t="s">
        <v>380</v>
      </c>
    </row>
    <row r="1871" spans="1:10" x14ac:dyDescent="0.45">
      <c r="A1871" t="s">
        <v>14</v>
      </c>
      <c r="B1871" t="s">
        <v>116</v>
      </c>
      <c r="C1871" t="s">
        <v>119</v>
      </c>
      <c r="D1871" s="1" t="s">
        <v>521</v>
      </c>
      <c r="E1871" t="s">
        <v>48</v>
      </c>
      <c r="F1871" t="s">
        <v>27</v>
      </c>
      <c r="G1871" t="s">
        <v>254</v>
      </c>
      <c r="H1871" t="s">
        <v>277</v>
      </c>
      <c r="I1871" t="str">
        <f>RIGHT(HvDOutputData[[#This Row],[OPLocCode]],1)</f>
        <v>4</v>
      </c>
      <c r="J1871" t="s">
        <v>381</v>
      </c>
    </row>
    <row r="1872" spans="1:10" x14ac:dyDescent="0.45">
      <c r="A1872" t="s">
        <v>14</v>
      </c>
      <c r="B1872" t="s">
        <v>116</v>
      </c>
      <c r="C1872" t="s">
        <v>119</v>
      </c>
      <c r="D1872" s="1" t="s">
        <v>521</v>
      </c>
      <c r="E1872" t="s">
        <v>48</v>
      </c>
      <c r="F1872" t="s">
        <v>27</v>
      </c>
      <c r="G1872" t="s">
        <v>254</v>
      </c>
      <c r="H1872" t="s">
        <v>278</v>
      </c>
      <c r="I1872" t="str">
        <f>RIGHT(HvDOutputData[[#This Row],[OPLocCode]],1)</f>
        <v>5</v>
      </c>
      <c r="J1872" t="s">
        <v>382</v>
      </c>
    </row>
    <row r="1873" spans="1:10" x14ac:dyDescent="0.45">
      <c r="A1873" t="s">
        <v>14</v>
      </c>
      <c r="B1873" t="s">
        <v>116</v>
      </c>
      <c r="C1873" t="s">
        <v>119</v>
      </c>
      <c r="D1873" s="1" t="s">
        <v>521</v>
      </c>
      <c r="E1873" t="s">
        <v>48</v>
      </c>
      <c r="F1873" t="s">
        <v>27</v>
      </c>
      <c r="G1873" t="s">
        <v>254</v>
      </c>
      <c r="H1873" t="s">
        <v>279</v>
      </c>
      <c r="I1873" t="str">
        <f>RIGHT(HvDOutputData[[#This Row],[OPLocCode]],1)</f>
        <v>6</v>
      </c>
      <c r="J1873" t="s">
        <v>383</v>
      </c>
    </row>
    <row r="1874" spans="1:10" x14ac:dyDescent="0.45">
      <c r="A1874" t="s">
        <v>14</v>
      </c>
      <c r="B1874" t="s">
        <v>116</v>
      </c>
      <c r="C1874" t="s">
        <v>119</v>
      </c>
      <c r="D1874" s="1" t="s">
        <v>521</v>
      </c>
      <c r="E1874" t="s">
        <v>48</v>
      </c>
      <c r="F1874" t="s">
        <v>27</v>
      </c>
      <c r="G1874" t="s">
        <v>254</v>
      </c>
      <c r="H1874" t="s">
        <v>280</v>
      </c>
      <c r="I1874" t="str">
        <f>RIGHT(HvDOutputData[[#This Row],[OPLocCode]],1)</f>
        <v>1</v>
      </c>
      <c r="J1874" t="s">
        <v>384</v>
      </c>
    </row>
    <row r="1875" spans="1:10" x14ac:dyDescent="0.45">
      <c r="A1875" t="s">
        <v>14</v>
      </c>
      <c r="B1875" t="s">
        <v>116</v>
      </c>
      <c r="C1875" t="s">
        <v>119</v>
      </c>
      <c r="D1875" s="1" t="s">
        <v>521</v>
      </c>
      <c r="E1875" t="s">
        <v>48</v>
      </c>
      <c r="F1875" t="s">
        <v>27</v>
      </c>
      <c r="G1875" t="s">
        <v>254</v>
      </c>
      <c r="H1875" t="s">
        <v>281</v>
      </c>
      <c r="I1875" t="str">
        <f>RIGHT(HvDOutputData[[#This Row],[OPLocCode]],1)</f>
        <v>2</v>
      </c>
      <c r="J1875" t="s">
        <v>385</v>
      </c>
    </row>
    <row r="1876" spans="1:10" x14ac:dyDescent="0.45">
      <c r="A1876" t="s">
        <v>14</v>
      </c>
      <c r="B1876" t="s">
        <v>116</v>
      </c>
      <c r="C1876" t="s">
        <v>119</v>
      </c>
      <c r="D1876" s="1" t="s">
        <v>521</v>
      </c>
      <c r="E1876" t="s">
        <v>48</v>
      </c>
      <c r="F1876" t="s">
        <v>27</v>
      </c>
      <c r="G1876" t="s">
        <v>254</v>
      </c>
      <c r="H1876" t="s">
        <v>282</v>
      </c>
      <c r="I1876" t="str">
        <f>RIGHT(HvDOutputData[[#This Row],[OPLocCode]],1)</f>
        <v>3</v>
      </c>
      <c r="J1876" t="s">
        <v>386</v>
      </c>
    </row>
    <row r="1877" spans="1:10" x14ac:dyDescent="0.45">
      <c r="A1877" t="s">
        <v>14</v>
      </c>
      <c r="B1877" t="s">
        <v>116</v>
      </c>
      <c r="C1877" t="s">
        <v>119</v>
      </c>
      <c r="D1877" s="1" t="s">
        <v>521</v>
      </c>
      <c r="E1877" t="s">
        <v>48</v>
      </c>
      <c r="F1877" t="s">
        <v>27</v>
      </c>
      <c r="G1877" t="s">
        <v>254</v>
      </c>
      <c r="H1877" t="s">
        <v>283</v>
      </c>
      <c r="I1877" t="str">
        <f>RIGHT(HvDOutputData[[#This Row],[OPLocCode]],1)</f>
        <v>4</v>
      </c>
      <c r="J1877" t="s">
        <v>387</v>
      </c>
    </row>
    <row r="1878" spans="1:10" x14ac:dyDescent="0.45">
      <c r="A1878" t="s">
        <v>14</v>
      </c>
      <c r="B1878" t="s">
        <v>116</v>
      </c>
      <c r="C1878" t="s">
        <v>119</v>
      </c>
      <c r="D1878" s="1" t="s">
        <v>521</v>
      </c>
      <c r="E1878" t="s">
        <v>48</v>
      </c>
      <c r="F1878" t="s">
        <v>27</v>
      </c>
      <c r="G1878" t="s">
        <v>254</v>
      </c>
      <c r="H1878" t="s">
        <v>284</v>
      </c>
      <c r="I1878" t="str">
        <f>RIGHT(HvDOutputData[[#This Row],[OPLocCode]],1)</f>
        <v>5</v>
      </c>
      <c r="J1878" t="s">
        <v>388</v>
      </c>
    </row>
    <row r="1879" spans="1:10" x14ac:dyDescent="0.45">
      <c r="A1879" t="s">
        <v>14</v>
      </c>
      <c r="B1879" t="s">
        <v>116</v>
      </c>
      <c r="C1879" t="s">
        <v>119</v>
      </c>
      <c r="D1879" s="1" t="s">
        <v>521</v>
      </c>
      <c r="E1879" t="s">
        <v>48</v>
      </c>
      <c r="F1879" t="s">
        <v>27</v>
      </c>
      <c r="G1879" t="s">
        <v>254</v>
      </c>
      <c r="H1879" t="s">
        <v>285</v>
      </c>
      <c r="I1879" t="str">
        <f>RIGHT(HvDOutputData[[#This Row],[OPLocCode]],1)</f>
        <v>6</v>
      </c>
      <c r="J1879" t="s">
        <v>389</v>
      </c>
    </row>
    <row r="1880" spans="1:10" x14ac:dyDescent="0.45">
      <c r="A1880" t="s">
        <v>14</v>
      </c>
      <c r="B1880" t="s">
        <v>116</v>
      </c>
      <c r="C1880" t="s">
        <v>119</v>
      </c>
      <c r="D1880" s="1" t="s">
        <v>521</v>
      </c>
      <c r="E1880" t="s">
        <v>48</v>
      </c>
      <c r="F1880" t="s">
        <v>27</v>
      </c>
      <c r="G1880" t="s">
        <v>254</v>
      </c>
      <c r="H1880" t="s">
        <v>29</v>
      </c>
      <c r="I1880" t="str">
        <f>RIGHT(HvDOutputData[[#This Row],[OPLocCode]],1)</f>
        <v>1</v>
      </c>
      <c r="J1880" t="s">
        <v>390</v>
      </c>
    </row>
    <row r="1881" spans="1:10" x14ac:dyDescent="0.45">
      <c r="A1881" t="s">
        <v>14</v>
      </c>
      <c r="B1881" t="s">
        <v>116</v>
      </c>
      <c r="C1881" t="s">
        <v>119</v>
      </c>
      <c r="D1881" s="1" t="s">
        <v>521</v>
      </c>
      <c r="E1881" t="s">
        <v>48</v>
      </c>
      <c r="F1881" t="s">
        <v>27</v>
      </c>
      <c r="G1881" t="s">
        <v>254</v>
      </c>
      <c r="H1881" t="s">
        <v>137</v>
      </c>
      <c r="I1881" t="str">
        <f>RIGHT(HvDOutputData[[#This Row],[OPLocCode]],1)</f>
        <v>2</v>
      </c>
      <c r="J1881" t="s">
        <v>391</v>
      </c>
    </row>
    <row r="1882" spans="1:10" x14ac:dyDescent="0.45">
      <c r="A1882" t="s">
        <v>14</v>
      </c>
      <c r="B1882" t="s">
        <v>116</v>
      </c>
      <c r="C1882" t="s">
        <v>119</v>
      </c>
      <c r="D1882" s="1" t="s">
        <v>521</v>
      </c>
      <c r="E1882" t="s">
        <v>48</v>
      </c>
      <c r="F1882" t="s">
        <v>27</v>
      </c>
      <c r="G1882" t="s">
        <v>254</v>
      </c>
      <c r="H1882" t="s">
        <v>286</v>
      </c>
      <c r="I1882" t="str">
        <f>RIGHT(HvDOutputData[[#This Row],[OPLocCode]],1)</f>
        <v>3</v>
      </c>
      <c r="J1882" t="s">
        <v>392</v>
      </c>
    </row>
    <row r="1883" spans="1:10" x14ac:dyDescent="0.45">
      <c r="A1883" t="s">
        <v>14</v>
      </c>
      <c r="B1883" t="s">
        <v>116</v>
      </c>
      <c r="C1883" t="s">
        <v>119</v>
      </c>
      <c r="D1883" s="1" t="s">
        <v>521</v>
      </c>
      <c r="E1883" t="s">
        <v>48</v>
      </c>
      <c r="F1883" t="s">
        <v>27</v>
      </c>
      <c r="G1883" t="s">
        <v>254</v>
      </c>
      <c r="H1883" t="s">
        <v>287</v>
      </c>
      <c r="I1883" t="str">
        <f>RIGHT(HvDOutputData[[#This Row],[OPLocCode]],1)</f>
        <v>4</v>
      </c>
      <c r="J1883" t="s">
        <v>393</v>
      </c>
    </row>
    <row r="1884" spans="1:10" x14ac:dyDescent="0.45">
      <c r="A1884" t="s">
        <v>14</v>
      </c>
      <c r="B1884" t="s">
        <v>116</v>
      </c>
      <c r="C1884" t="s">
        <v>119</v>
      </c>
      <c r="D1884" s="1" t="s">
        <v>521</v>
      </c>
      <c r="E1884" t="s">
        <v>48</v>
      </c>
      <c r="F1884" t="s">
        <v>27</v>
      </c>
      <c r="G1884" t="s">
        <v>254</v>
      </c>
      <c r="H1884" t="s">
        <v>288</v>
      </c>
      <c r="I1884" t="str">
        <f>RIGHT(HvDOutputData[[#This Row],[OPLocCode]],1)</f>
        <v>5</v>
      </c>
      <c r="J1884" t="s">
        <v>394</v>
      </c>
    </row>
    <row r="1885" spans="1:10" x14ac:dyDescent="0.45">
      <c r="A1885" t="s">
        <v>14</v>
      </c>
      <c r="B1885" t="s">
        <v>116</v>
      </c>
      <c r="C1885" t="s">
        <v>119</v>
      </c>
      <c r="D1885" s="1" t="s">
        <v>521</v>
      </c>
      <c r="E1885" t="s">
        <v>48</v>
      </c>
      <c r="F1885" t="s">
        <v>27</v>
      </c>
      <c r="G1885" t="s">
        <v>254</v>
      </c>
      <c r="H1885" t="s">
        <v>289</v>
      </c>
      <c r="I1885" t="str">
        <f>RIGHT(HvDOutputData[[#This Row],[OPLocCode]],1)</f>
        <v>6</v>
      </c>
      <c r="J1885" t="s">
        <v>395</v>
      </c>
    </row>
    <row r="1886" spans="1:10" x14ac:dyDescent="0.45">
      <c r="A1886" t="s">
        <v>14</v>
      </c>
      <c r="B1886" t="s">
        <v>117</v>
      </c>
      <c r="C1886" t="s">
        <v>120</v>
      </c>
      <c r="D1886" s="1" t="s">
        <v>521</v>
      </c>
      <c r="E1886" t="s">
        <v>48</v>
      </c>
      <c r="F1886" t="s">
        <v>27</v>
      </c>
      <c r="G1886" t="s">
        <v>254</v>
      </c>
      <c r="H1886" t="s">
        <v>262</v>
      </c>
      <c r="I1886" t="str">
        <f>RIGHT(HvDOutputData[[#This Row],[OPLocCode]],1)</f>
        <v>1</v>
      </c>
      <c r="J1886" t="s">
        <v>362</v>
      </c>
    </row>
    <row r="1887" spans="1:10" x14ac:dyDescent="0.45">
      <c r="A1887" t="s">
        <v>14</v>
      </c>
      <c r="B1887" t="s">
        <v>117</v>
      </c>
      <c r="C1887" t="s">
        <v>120</v>
      </c>
      <c r="D1887" s="1" t="s">
        <v>521</v>
      </c>
      <c r="E1887" t="s">
        <v>48</v>
      </c>
      <c r="F1887" t="s">
        <v>27</v>
      </c>
      <c r="G1887" t="s">
        <v>254</v>
      </c>
      <c r="H1887" t="s">
        <v>263</v>
      </c>
      <c r="I1887" t="str">
        <f>RIGHT(HvDOutputData[[#This Row],[OPLocCode]],1)</f>
        <v>2</v>
      </c>
      <c r="J1887" t="s">
        <v>363</v>
      </c>
    </row>
    <row r="1888" spans="1:10" x14ac:dyDescent="0.45">
      <c r="A1888" t="s">
        <v>14</v>
      </c>
      <c r="B1888" t="s">
        <v>117</v>
      </c>
      <c r="C1888" t="s">
        <v>120</v>
      </c>
      <c r="D1888" s="1" t="s">
        <v>521</v>
      </c>
      <c r="E1888" t="s">
        <v>48</v>
      </c>
      <c r="F1888" t="s">
        <v>27</v>
      </c>
      <c r="G1888" t="s">
        <v>254</v>
      </c>
      <c r="H1888" t="s">
        <v>264</v>
      </c>
      <c r="I1888" t="str">
        <f>RIGHT(HvDOutputData[[#This Row],[OPLocCode]],1)</f>
        <v>3</v>
      </c>
      <c r="J1888" t="s">
        <v>364</v>
      </c>
    </row>
    <row r="1889" spans="1:10" x14ac:dyDescent="0.45">
      <c r="A1889" t="s">
        <v>14</v>
      </c>
      <c r="B1889" t="s">
        <v>117</v>
      </c>
      <c r="C1889" t="s">
        <v>120</v>
      </c>
      <c r="D1889" s="1" t="s">
        <v>521</v>
      </c>
      <c r="E1889" t="s">
        <v>48</v>
      </c>
      <c r="F1889" t="s">
        <v>27</v>
      </c>
      <c r="G1889" t="s">
        <v>254</v>
      </c>
      <c r="H1889" t="s">
        <v>265</v>
      </c>
      <c r="I1889" t="str">
        <f>RIGHT(HvDOutputData[[#This Row],[OPLocCode]],1)</f>
        <v>4</v>
      </c>
      <c r="J1889" t="s">
        <v>468</v>
      </c>
    </row>
    <row r="1890" spans="1:10" x14ac:dyDescent="0.45">
      <c r="A1890" t="s">
        <v>14</v>
      </c>
      <c r="B1890" t="s">
        <v>117</v>
      </c>
      <c r="C1890" t="s">
        <v>120</v>
      </c>
      <c r="D1890" s="1" t="s">
        <v>521</v>
      </c>
      <c r="E1890" t="s">
        <v>48</v>
      </c>
      <c r="F1890" t="s">
        <v>27</v>
      </c>
      <c r="G1890" t="s">
        <v>254</v>
      </c>
      <c r="H1890" t="s">
        <v>266</v>
      </c>
      <c r="I1890" t="str">
        <f>RIGHT(HvDOutputData[[#This Row],[OPLocCode]],1)</f>
        <v>5</v>
      </c>
      <c r="J1890" t="s">
        <v>365</v>
      </c>
    </row>
    <row r="1891" spans="1:10" x14ac:dyDescent="0.45">
      <c r="A1891" t="s">
        <v>14</v>
      </c>
      <c r="B1891" t="s">
        <v>117</v>
      </c>
      <c r="C1891" t="s">
        <v>120</v>
      </c>
      <c r="D1891" s="1" t="s">
        <v>521</v>
      </c>
      <c r="E1891" t="s">
        <v>48</v>
      </c>
      <c r="F1891" t="s">
        <v>27</v>
      </c>
      <c r="G1891" t="s">
        <v>254</v>
      </c>
      <c r="H1891" t="s">
        <v>267</v>
      </c>
      <c r="I1891" t="str">
        <f>RIGHT(HvDOutputData[[#This Row],[OPLocCode]],1)</f>
        <v>6</v>
      </c>
      <c r="J1891" t="s">
        <v>366</v>
      </c>
    </row>
    <row r="1892" spans="1:10" x14ac:dyDescent="0.45">
      <c r="A1892" t="s">
        <v>14</v>
      </c>
      <c r="B1892" t="s">
        <v>117</v>
      </c>
      <c r="C1892" t="s">
        <v>120</v>
      </c>
      <c r="D1892" s="1" t="s">
        <v>521</v>
      </c>
      <c r="E1892" t="s">
        <v>48</v>
      </c>
      <c r="F1892" t="s">
        <v>27</v>
      </c>
      <c r="G1892" t="s">
        <v>254</v>
      </c>
      <c r="H1892" t="s">
        <v>256</v>
      </c>
      <c r="I1892" t="str">
        <f>RIGHT(HvDOutputData[[#This Row],[OPLocCode]],1)</f>
        <v>1</v>
      </c>
      <c r="J1892" t="s">
        <v>367</v>
      </c>
    </row>
    <row r="1893" spans="1:10" x14ac:dyDescent="0.45">
      <c r="A1893" t="s">
        <v>14</v>
      </c>
      <c r="B1893" t="s">
        <v>117</v>
      </c>
      <c r="C1893" t="s">
        <v>120</v>
      </c>
      <c r="D1893" s="1" t="s">
        <v>521</v>
      </c>
      <c r="E1893" t="s">
        <v>48</v>
      </c>
      <c r="F1893" t="s">
        <v>27</v>
      </c>
      <c r="G1893" t="s">
        <v>254</v>
      </c>
      <c r="H1893" t="s">
        <v>257</v>
      </c>
      <c r="I1893" t="str">
        <f>RIGHT(HvDOutputData[[#This Row],[OPLocCode]],1)</f>
        <v>2</v>
      </c>
      <c r="J1893" t="s">
        <v>368</v>
      </c>
    </row>
    <row r="1894" spans="1:10" x14ac:dyDescent="0.45">
      <c r="A1894" t="s">
        <v>14</v>
      </c>
      <c r="B1894" t="s">
        <v>117</v>
      </c>
      <c r="C1894" t="s">
        <v>120</v>
      </c>
      <c r="D1894" s="1" t="s">
        <v>521</v>
      </c>
      <c r="E1894" t="s">
        <v>48</v>
      </c>
      <c r="F1894" t="s">
        <v>27</v>
      </c>
      <c r="G1894" t="s">
        <v>254</v>
      </c>
      <c r="H1894" t="s">
        <v>258</v>
      </c>
      <c r="I1894" t="str">
        <f>RIGHT(HvDOutputData[[#This Row],[OPLocCode]],1)</f>
        <v>3</v>
      </c>
      <c r="J1894" t="s">
        <v>369</v>
      </c>
    </row>
    <row r="1895" spans="1:10" x14ac:dyDescent="0.45">
      <c r="A1895" t="s">
        <v>14</v>
      </c>
      <c r="B1895" t="s">
        <v>117</v>
      </c>
      <c r="C1895" t="s">
        <v>120</v>
      </c>
      <c r="D1895" s="1" t="s">
        <v>521</v>
      </c>
      <c r="E1895" t="s">
        <v>48</v>
      </c>
      <c r="F1895" t="s">
        <v>27</v>
      </c>
      <c r="G1895" t="s">
        <v>254</v>
      </c>
      <c r="H1895" t="s">
        <v>259</v>
      </c>
      <c r="I1895" t="str">
        <f>RIGHT(HvDOutputData[[#This Row],[OPLocCode]],1)</f>
        <v>4</v>
      </c>
      <c r="J1895" t="s">
        <v>469</v>
      </c>
    </row>
    <row r="1896" spans="1:10" x14ac:dyDescent="0.45">
      <c r="A1896" t="s">
        <v>14</v>
      </c>
      <c r="B1896" t="s">
        <v>117</v>
      </c>
      <c r="C1896" t="s">
        <v>120</v>
      </c>
      <c r="D1896" s="1" t="s">
        <v>521</v>
      </c>
      <c r="E1896" t="s">
        <v>48</v>
      </c>
      <c r="F1896" t="s">
        <v>27</v>
      </c>
      <c r="G1896" t="s">
        <v>254</v>
      </c>
      <c r="H1896" t="s">
        <v>260</v>
      </c>
      <c r="I1896" t="str">
        <f>RIGHT(HvDOutputData[[#This Row],[OPLocCode]],1)</f>
        <v>5</v>
      </c>
      <c r="J1896" t="s">
        <v>370</v>
      </c>
    </row>
    <row r="1897" spans="1:10" x14ac:dyDescent="0.45">
      <c r="A1897" t="s">
        <v>14</v>
      </c>
      <c r="B1897" t="s">
        <v>117</v>
      </c>
      <c r="C1897" t="s">
        <v>120</v>
      </c>
      <c r="D1897" s="1" t="s">
        <v>521</v>
      </c>
      <c r="E1897" t="s">
        <v>48</v>
      </c>
      <c r="F1897" t="s">
        <v>27</v>
      </c>
      <c r="G1897" t="s">
        <v>254</v>
      </c>
      <c r="H1897" t="s">
        <v>261</v>
      </c>
      <c r="I1897" t="str">
        <f>RIGHT(HvDOutputData[[#This Row],[OPLocCode]],1)</f>
        <v>6</v>
      </c>
      <c r="J1897" t="s">
        <v>371</v>
      </c>
    </row>
    <row r="1898" spans="1:10" x14ac:dyDescent="0.45">
      <c r="A1898" t="s">
        <v>14</v>
      </c>
      <c r="B1898" t="s">
        <v>117</v>
      </c>
      <c r="C1898" t="s">
        <v>120</v>
      </c>
      <c r="D1898" s="1" t="s">
        <v>521</v>
      </c>
      <c r="E1898" t="s">
        <v>48</v>
      </c>
      <c r="F1898" t="s">
        <v>27</v>
      </c>
      <c r="G1898" t="s">
        <v>254</v>
      </c>
      <c r="H1898" t="s">
        <v>268</v>
      </c>
      <c r="I1898" t="str">
        <f>RIGHT(HvDOutputData[[#This Row],[OPLocCode]],1)</f>
        <v>1</v>
      </c>
      <c r="J1898" t="s">
        <v>372</v>
      </c>
    </row>
    <row r="1899" spans="1:10" x14ac:dyDescent="0.45">
      <c r="A1899" t="s">
        <v>14</v>
      </c>
      <c r="B1899" t="s">
        <v>117</v>
      </c>
      <c r="C1899" t="s">
        <v>120</v>
      </c>
      <c r="D1899" s="1" t="s">
        <v>521</v>
      </c>
      <c r="E1899" t="s">
        <v>48</v>
      </c>
      <c r="F1899" t="s">
        <v>27</v>
      </c>
      <c r="G1899" t="s">
        <v>254</v>
      </c>
      <c r="H1899" t="s">
        <v>269</v>
      </c>
      <c r="I1899" t="str">
        <f>RIGHT(HvDOutputData[[#This Row],[OPLocCode]],1)</f>
        <v>2</v>
      </c>
      <c r="J1899" t="s">
        <v>373</v>
      </c>
    </row>
    <row r="1900" spans="1:10" x14ac:dyDescent="0.45">
      <c r="A1900" t="s">
        <v>14</v>
      </c>
      <c r="B1900" t="s">
        <v>117</v>
      </c>
      <c r="C1900" t="s">
        <v>120</v>
      </c>
      <c r="D1900" s="1" t="s">
        <v>521</v>
      </c>
      <c r="E1900" t="s">
        <v>48</v>
      </c>
      <c r="F1900" t="s">
        <v>27</v>
      </c>
      <c r="G1900" t="s">
        <v>254</v>
      </c>
      <c r="H1900" t="s">
        <v>270</v>
      </c>
      <c r="I1900" t="str">
        <f>RIGHT(HvDOutputData[[#This Row],[OPLocCode]],1)</f>
        <v>3</v>
      </c>
      <c r="J1900" t="s">
        <v>374</v>
      </c>
    </row>
    <row r="1901" spans="1:10" x14ac:dyDescent="0.45">
      <c r="A1901" t="s">
        <v>14</v>
      </c>
      <c r="B1901" t="s">
        <v>117</v>
      </c>
      <c r="C1901" t="s">
        <v>120</v>
      </c>
      <c r="D1901" s="1" t="s">
        <v>521</v>
      </c>
      <c r="E1901" t="s">
        <v>48</v>
      </c>
      <c r="F1901" t="s">
        <v>27</v>
      </c>
      <c r="G1901" t="s">
        <v>254</v>
      </c>
      <c r="H1901" t="s">
        <v>271</v>
      </c>
      <c r="I1901" t="str">
        <f>RIGHT(HvDOutputData[[#This Row],[OPLocCode]],1)</f>
        <v>4</v>
      </c>
      <c r="J1901" t="s">
        <v>375</v>
      </c>
    </row>
    <row r="1902" spans="1:10" x14ac:dyDescent="0.45">
      <c r="A1902" t="s">
        <v>14</v>
      </c>
      <c r="B1902" t="s">
        <v>117</v>
      </c>
      <c r="C1902" t="s">
        <v>120</v>
      </c>
      <c r="D1902" s="1" t="s">
        <v>521</v>
      </c>
      <c r="E1902" t="s">
        <v>48</v>
      </c>
      <c r="F1902" t="s">
        <v>27</v>
      </c>
      <c r="G1902" t="s">
        <v>254</v>
      </c>
      <c r="H1902" t="s">
        <v>272</v>
      </c>
      <c r="I1902" t="str">
        <f>RIGHT(HvDOutputData[[#This Row],[OPLocCode]],1)</f>
        <v>5</v>
      </c>
      <c r="J1902" t="s">
        <v>376</v>
      </c>
    </row>
    <row r="1903" spans="1:10" x14ac:dyDescent="0.45">
      <c r="A1903" t="s">
        <v>14</v>
      </c>
      <c r="B1903" t="s">
        <v>117</v>
      </c>
      <c r="C1903" t="s">
        <v>120</v>
      </c>
      <c r="D1903" s="1" t="s">
        <v>521</v>
      </c>
      <c r="E1903" t="s">
        <v>48</v>
      </c>
      <c r="F1903" t="s">
        <v>27</v>
      </c>
      <c r="G1903" t="s">
        <v>254</v>
      </c>
      <c r="H1903" t="s">
        <v>273</v>
      </c>
      <c r="I1903" t="str">
        <f>RIGHT(HvDOutputData[[#This Row],[OPLocCode]],1)</f>
        <v>6</v>
      </c>
      <c r="J1903" t="s">
        <v>377</v>
      </c>
    </row>
    <row r="1904" spans="1:10" x14ac:dyDescent="0.45">
      <c r="A1904" t="s">
        <v>14</v>
      </c>
      <c r="B1904" t="s">
        <v>117</v>
      </c>
      <c r="C1904" t="s">
        <v>120</v>
      </c>
      <c r="D1904" s="1" t="s">
        <v>521</v>
      </c>
      <c r="E1904" t="s">
        <v>48</v>
      </c>
      <c r="F1904" t="s">
        <v>27</v>
      </c>
      <c r="G1904" t="s">
        <v>254</v>
      </c>
      <c r="H1904" t="s">
        <v>274</v>
      </c>
      <c r="I1904" t="str">
        <f>RIGHT(HvDOutputData[[#This Row],[OPLocCode]],1)</f>
        <v>1</v>
      </c>
      <c r="J1904" t="s">
        <v>378</v>
      </c>
    </row>
    <row r="1905" spans="1:10" x14ac:dyDescent="0.45">
      <c r="A1905" t="s">
        <v>14</v>
      </c>
      <c r="B1905" t="s">
        <v>117</v>
      </c>
      <c r="C1905" t="s">
        <v>120</v>
      </c>
      <c r="D1905" s="1" t="s">
        <v>521</v>
      </c>
      <c r="E1905" t="s">
        <v>48</v>
      </c>
      <c r="F1905" t="s">
        <v>27</v>
      </c>
      <c r="G1905" t="s">
        <v>254</v>
      </c>
      <c r="H1905" t="s">
        <v>275</v>
      </c>
      <c r="I1905" t="str">
        <f>RIGHT(HvDOutputData[[#This Row],[OPLocCode]],1)</f>
        <v>2</v>
      </c>
      <c r="J1905" t="s">
        <v>379</v>
      </c>
    </row>
    <row r="1906" spans="1:10" x14ac:dyDescent="0.45">
      <c r="A1906" t="s">
        <v>14</v>
      </c>
      <c r="B1906" t="s">
        <v>117</v>
      </c>
      <c r="C1906" t="s">
        <v>120</v>
      </c>
      <c r="D1906" s="1" t="s">
        <v>521</v>
      </c>
      <c r="E1906" t="s">
        <v>48</v>
      </c>
      <c r="F1906" t="s">
        <v>27</v>
      </c>
      <c r="G1906" t="s">
        <v>254</v>
      </c>
      <c r="H1906" t="s">
        <v>276</v>
      </c>
      <c r="I1906" t="str">
        <f>RIGHT(HvDOutputData[[#This Row],[OPLocCode]],1)</f>
        <v>3</v>
      </c>
      <c r="J1906" t="s">
        <v>380</v>
      </c>
    </row>
    <row r="1907" spans="1:10" x14ac:dyDescent="0.45">
      <c r="A1907" t="s">
        <v>14</v>
      </c>
      <c r="B1907" t="s">
        <v>117</v>
      </c>
      <c r="C1907" t="s">
        <v>120</v>
      </c>
      <c r="D1907" s="1" t="s">
        <v>521</v>
      </c>
      <c r="E1907" t="s">
        <v>48</v>
      </c>
      <c r="F1907" t="s">
        <v>27</v>
      </c>
      <c r="G1907" t="s">
        <v>254</v>
      </c>
      <c r="H1907" t="s">
        <v>277</v>
      </c>
      <c r="I1907" t="str">
        <f>RIGHT(HvDOutputData[[#This Row],[OPLocCode]],1)</f>
        <v>4</v>
      </c>
      <c r="J1907" t="s">
        <v>381</v>
      </c>
    </row>
    <row r="1908" spans="1:10" x14ac:dyDescent="0.45">
      <c r="A1908" t="s">
        <v>14</v>
      </c>
      <c r="B1908" t="s">
        <v>117</v>
      </c>
      <c r="C1908" t="s">
        <v>120</v>
      </c>
      <c r="D1908" s="1" t="s">
        <v>521</v>
      </c>
      <c r="E1908" t="s">
        <v>48</v>
      </c>
      <c r="F1908" t="s">
        <v>27</v>
      </c>
      <c r="G1908" t="s">
        <v>254</v>
      </c>
      <c r="H1908" t="s">
        <v>278</v>
      </c>
      <c r="I1908" t="str">
        <f>RIGHT(HvDOutputData[[#This Row],[OPLocCode]],1)</f>
        <v>5</v>
      </c>
      <c r="J1908" t="s">
        <v>382</v>
      </c>
    </row>
    <row r="1909" spans="1:10" x14ac:dyDescent="0.45">
      <c r="A1909" t="s">
        <v>14</v>
      </c>
      <c r="B1909" t="s">
        <v>117</v>
      </c>
      <c r="C1909" t="s">
        <v>120</v>
      </c>
      <c r="D1909" s="1" t="s">
        <v>521</v>
      </c>
      <c r="E1909" t="s">
        <v>48</v>
      </c>
      <c r="F1909" t="s">
        <v>27</v>
      </c>
      <c r="G1909" t="s">
        <v>254</v>
      </c>
      <c r="H1909" t="s">
        <v>279</v>
      </c>
      <c r="I1909" t="str">
        <f>RIGHT(HvDOutputData[[#This Row],[OPLocCode]],1)</f>
        <v>6</v>
      </c>
      <c r="J1909" t="s">
        <v>383</v>
      </c>
    </row>
    <row r="1910" spans="1:10" x14ac:dyDescent="0.45">
      <c r="A1910" t="s">
        <v>14</v>
      </c>
      <c r="B1910" t="s">
        <v>117</v>
      </c>
      <c r="C1910" t="s">
        <v>120</v>
      </c>
      <c r="D1910" s="1" t="s">
        <v>521</v>
      </c>
      <c r="E1910" t="s">
        <v>48</v>
      </c>
      <c r="F1910" t="s">
        <v>27</v>
      </c>
      <c r="G1910" t="s">
        <v>254</v>
      </c>
      <c r="H1910" t="s">
        <v>280</v>
      </c>
      <c r="I1910" t="str">
        <f>RIGHT(HvDOutputData[[#This Row],[OPLocCode]],1)</f>
        <v>1</v>
      </c>
      <c r="J1910" t="s">
        <v>384</v>
      </c>
    </row>
    <row r="1911" spans="1:10" x14ac:dyDescent="0.45">
      <c r="A1911" t="s">
        <v>14</v>
      </c>
      <c r="B1911" t="s">
        <v>117</v>
      </c>
      <c r="C1911" t="s">
        <v>120</v>
      </c>
      <c r="D1911" s="1" t="s">
        <v>521</v>
      </c>
      <c r="E1911" t="s">
        <v>48</v>
      </c>
      <c r="F1911" t="s">
        <v>27</v>
      </c>
      <c r="G1911" t="s">
        <v>254</v>
      </c>
      <c r="H1911" t="s">
        <v>281</v>
      </c>
      <c r="I1911" t="str">
        <f>RIGHT(HvDOutputData[[#This Row],[OPLocCode]],1)</f>
        <v>2</v>
      </c>
      <c r="J1911" t="s">
        <v>385</v>
      </c>
    </row>
    <row r="1912" spans="1:10" x14ac:dyDescent="0.45">
      <c r="A1912" t="s">
        <v>14</v>
      </c>
      <c r="B1912" t="s">
        <v>117</v>
      </c>
      <c r="C1912" t="s">
        <v>120</v>
      </c>
      <c r="D1912" s="1" t="s">
        <v>521</v>
      </c>
      <c r="E1912" t="s">
        <v>48</v>
      </c>
      <c r="F1912" t="s">
        <v>27</v>
      </c>
      <c r="G1912" t="s">
        <v>254</v>
      </c>
      <c r="H1912" t="s">
        <v>282</v>
      </c>
      <c r="I1912" t="str">
        <f>RIGHT(HvDOutputData[[#This Row],[OPLocCode]],1)</f>
        <v>3</v>
      </c>
      <c r="J1912" t="s">
        <v>386</v>
      </c>
    </row>
    <row r="1913" spans="1:10" x14ac:dyDescent="0.45">
      <c r="A1913" t="s">
        <v>14</v>
      </c>
      <c r="B1913" t="s">
        <v>117</v>
      </c>
      <c r="C1913" t="s">
        <v>120</v>
      </c>
      <c r="D1913" s="1" t="s">
        <v>521</v>
      </c>
      <c r="E1913" t="s">
        <v>48</v>
      </c>
      <c r="F1913" t="s">
        <v>27</v>
      </c>
      <c r="G1913" t="s">
        <v>254</v>
      </c>
      <c r="H1913" t="s">
        <v>283</v>
      </c>
      <c r="I1913" t="str">
        <f>RIGHT(HvDOutputData[[#This Row],[OPLocCode]],1)</f>
        <v>4</v>
      </c>
      <c r="J1913" t="s">
        <v>387</v>
      </c>
    </row>
    <row r="1914" spans="1:10" x14ac:dyDescent="0.45">
      <c r="A1914" t="s">
        <v>14</v>
      </c>
      <c r="B1914" t="s">
        <v>117</v>
      </c>
      <c r="C1914" t="s">
        <v>120</v>
      </c>
      <c r="D1914" s="1" t="s">
        <v>521</v>
      </c>
      <c r="E1914" t="s">
        <v>48</v>
      </c>
      <c r="F1914" t="s">
        <v>27</v>
      </c>
      <c r="G1914" t="s">
        <v>254</v>
      </c>
      <c r="H1914" t="s">
        <v>284</v>
      </c>
      <c r="I1914" t="str">
        <f>RIGHT(HvDOutputData[[#This Row],[OPLocCode]],1)</f>
        <v>5</v>
      </c>
      <c r="J1914" t="s">
        <v>388</v>
      </c>
    </row>
    <row r="1915" spans="1:10" x14ac:dyDescent="0.45">
      <c r="A1915" t="s">
        <v>14</v>
      </c>
      <c r="B1915" t="s">
        <v>117</v>
      </c>
      <c r="C1915" t="s">
        <v>120</v>
      </c>
      <c r="D1915" s="1" t="s">
        <v>521</v>
      </c>
      <c r="E1915" t="s">
        <v>48</v>
      </c>
      <c r="F1915" t="s">
        <v>27</v>
      </c>
      <c r="G1915" t="s">
        <v>254</v>
      </c>
      <c r="H1915" t="s">
        <v>285</v>
      </c>
      <c r="I1915" t="str">
        <f>RIGHT(HvDOutputData[[#This Row],[OPLocCode]],1)</f>
        <v>6</v>
      </c>
      <c r="J1915" t="s">
        <v>389</v>
      </c>
    </row>
    <row r="1916" spans="1:10" x14ac:dyDescent="0.45">
      <c r="A1916" t="s">
        <v>14</v>
      </c>
      <c r="B1916" t="s">
        <v>117</v>
      </c>
      <c r="C1916" t="s">
        <v>120</v>
      </c>
      <c r="D1916" s="1" t="s">
        <v>521</v>
      </c>
      <c r="E1916" t="s">
        <v>48</v>
      </c>
      <c r="F1916" t="s">
        <v>27</v>
      </c>
      <c r="G1916" t="s">
        <v>254</v>
      </c>
      <c r="H1916" t="s">
        <v>29</v>
      </c>
      <c r="I1916" t="str">
        <f>RIGHT(HvDOutputData[[#This Row],[OPLocCode]],1)</f>
        <v>1</v>
      </c>
      <c r="J1916" t="s">
        <v>390</v>
      </c>
    </row>
    <row r="1917" spans="1:10" x14ac:dyDescent="0.45">
      <c r="A1917" t="s">
        <v>14</v>
      </c>
      <c r="B1917" t="s">
        <v>117</v>
      </c>
      <c r="C1917" t="s">
        <v>120</v>
      </c>
      <c r="D1917" s="1" t="s">
        <v>521</v>
      </c>
      <c r="E1917" t="s">
        <v>48</v>
      </c>
      <c r="F1917" t="s">
        <v>27</v>
      </c>
      <c r="G1917" t="s">
        <v>254</v>
      </c>
      <c r="H1917" t="s">
        <v>137</v>
      </c>
      <c r="I1917" t="str">
        <f>RIGHT(HvDOutputData[[#This Row],[OPLocCode]],1)</f>
        <v>2</v>
      </c>
      <c r="J1917" t="s">
        <v>391</v>
      </c>
    </row>
    <row r="1918" spans="1:10" x14ac:dyDescent="0.45">
      <c r="A1918" t="s">
        <v>14</v>
      </c>
      <c r="B1918" t="s">
        <v>117</v>
      </c>
      <c r="C1918" t="s">
        <v>120</v>
      </c>
      <c r="D1918" s="1" t="s">
        <v>521</v>
      </c>
      <c r="E1918" t="s">
        <v>48</v>
      </c>
      <c r="F1918" t="s">
        <v>27</v>
      </c>
      <c r="G1918" t="s">
        <v>254</v>
      </c>
      <c r="H1918" t="s">
        <v>286</v>
      </c>
      <c r="I1918" t="str">
        <f>RIGHT(HvDOutputData[[#This Row],[OPLocCode]],1)</f>
        <v>3</v>
      </c>
      <c r="J1918" t="s">
        <v>392</v>
      </c>
    </row>
    <row r="1919" spans="1:10" x14ac:dyDescent="0.45">
      <c r="A1919" t="s">
        <v>14</v>
      </c>
      <c r="B1919" t="s">
        <v>117</v>
      </c>
      <c r="C1919" t="s">
        <v>120</v>
      </c>
      <c r="D1919" s="1" t="s">
        <v>521</v>
      </c>
      <c r="E1919" t="s">
        <v>48</v>
      </c>
      <c r="F1919" t="s">
        <v>27</v>
      </c>
      <c r="G1919" t="s">
        <v>254</v>
      </c>
      <c r="H1919" t="s">
        <v>287</v>
      </c>
      <c r="I1919" t="str">
        <f>RIGHT(HvDOutputData[[#This Row],[OPLocCode]],1)</f>
        <v>4</v>
      </c>
      <c r="J1919" t="s">
        <v>393</v>
      </c>
    </row>
    <row r="1920" spans="1:10" x14ac:dyDescent="0.45">
      <c r="A1920" t="s">
        <v>14</v>
      </c>
      <c r="B1920" t="s">
        <v>117</v>
      </c>
      <c r="C1920" t="s">
        <v>120</v>
      </c>
      <c r="D1920" s="1" t="s">
        <v>521</v>
      </c>
      <c r="E1920" t="s">
        <v>48</v>
      </c>
      <c r="F1920" t="s">
        <v>27</v>
      </c>
      <c r="G1920" t="s">
        <v>254</v>
      </c>
      <c r="H1920" t="s">
        <v>288</v>
      </c>
      <c r="I1920" t="str">
        <f>RIGHT(HvDOutputData[[#This Row],[OPLocCode]],1)</f>
        <v>5</v>
      </c>
      <c r="J1920" t="s">
        <v>394</v>
      </c>
    </row>
    <row r="1921" spans="1:10" x14ac:dyDescent="0.45">
      <c r="A1921" t="s">
        <v>14</v>
      </c>
      <c r="B1921" t="s">
        <v>117</v>
      </c>
      <c r="C1921" t="s">
        <v>120</v>
      </c>
      <c r="D1921" s="1" t="s">
        <v>521</v>
      </c>
      <c r="E1921" t="s">
        <v>48</v>
      </c>
      <c r="F1921" t="s">
        <v>27</v>
      </c>
      <c r="G1921" t="s">
        <v>254</v>
      </c>
      <c r="H1921" t="s">
        <v>289</v>
      </c>
      <c r="I1921" t="str">
        <f>RIGHT(HvDOutputData[[#This Row],[OPLocCode]],1)</f>
        <v>6</v>
      </c>
      <c r="J1921" t="s">
        <v>395</v>
      </c>
    </row>
    <row r="1922" spans="1:10" x14ac:dyDescent="0.45">
      <c r="A1922" t="s">
        <v>14</v>
      </c>
      <c r="B1922" t="s">
        <v>118</v>
      </c>
      <c r="C1922" t="s">
        <v>121</v>
      </c>
      <c r="D1922" s="1" t="s">
        <v>521</v>
      </c>
      <c r="E1922" t="s">
        <v>48</v>
      </c>
      <c r="F1922" t="s">
        <v>27</v>
      </c>
      <c r="G1922" t="s">
        <v>254</v>
      </c>
      <c r="H1922" t="s">
        <v>299</v>
      </c>
      <c r="I1922" t="str">
        <f>RIGHT(HvDOutputData[[#This Row],[OPLocCode]],1)</f>
        <v>A</v>
      </c>
      <c r="J1922" t="s">
        <v>396</v>
      </c>
    </row>
    <row r="1923" spans="1:10" x14ac:dyDescent="0.45">
      <c r="A1923" t="s">
        <v>14</v>
      </c>
      <c r="B1923" t="s">
        <v>118</v>
      </c>
      <c r="C1923" t="s">
        <v>121</v>
      </c>
      <c r="D1923" s="1" t="s">
        <v>521</v>
      </c>
      <c r="E1923" t="s">
        <v>48</v>
      </c>
      <c r="F1923" t="s">
        <v>27</v>
      </c>
      <c r="G1923" t="s">
        <v>254</v>
      </c>
      <c r="H1923" t="s">
        <v>300</v>
      </c>
      <c r="I1923" t="str">
        <f>RIGHT(HvDOutputData[[#This Row],[OPLocCode]],1)</f>
        <v>B</v>
      </c>
      <c r="J1923" t="s">
        <v>402</v>
      </c>
    </row>
    <row r="1924" spans="1:10" x14ac:dyDescent="0.45">
      <c r="A1924" t="s">
        <v>14</v>
      </c>
      <c r="B1924" t="s">
        <v>118</v>
      </c>
      <c r="C1924" t="s">
        <v>121</v>
      </c>
      <c r="D1924" s="1" t="s">
        <v>521</v>
      </c>
      <c r="E1924" t="s">
        <v>48</v>
      </c>
      <c r="F1924" t="s">
        <v>27</v>
      </c>
      <c r="G1924" t="s">
        <v>254</v>
      </c>
      <c r="H1924" t="s">
        <v>301</v>
      </c>
      <c r="I1924" t="str">
        <f>RIGHT(HvDOutputData[[#This Row],[OPLocCode]],1)</f>
        <v>C</v>
      </c>
      <c r="J1924" t="s">
        <v>408</v>
      </c>
    </row>
    <row r="1925" spans="1:10" x14ac:dyDescent="0.45">
      <c r="A1925" t="s">
        <v>14</v>
      </c>
      <c r="B1925" t="s">
        <v>118</v>
      </c>
      <c r="C1925" t="s">
        <v>121</v>
      </c>
      <c r="D1925" s="1" t="s">
        <v>521</v>
      </c>
      <c r="E1925" t="s">
        <v>48</v>
      </c>
      <c r="F1925" t="s">
        <v>27</v>
      </c>
      <c r="G1925" t="s">
        <v>254</v>
      </c>
      <c r="H1925" t="s">
        <v>290</v>
      </c>
      <c r="I1925" t="str">
        <f>RIGHT(HvDOutputData[[#This Row],[OPLocCode]],1)</f>
        <v>A</v>
      </c>
      <c r="J1925" t="s">
        <v>414</v>
      </c>
    </row>
    <row r="1926" spans="1:10" x14ac:dyDescent="0.45">
      <c r="A1926" t="s">
        <v>14</v>
      </c>
      <c r="B1926" t="s">
        <v>118</v>
      </c>
      <c r="C1926" t="s">
        <v>121</v>
      </c>
      <c r="D1926" s="1" t="s">
        <v>521</v>
      </c>
      <c r="E1926" t="s">
        <v>48</v>
      </c>
      <c r="F1926" t="s">
        <v>27</v>
      </c>
      <c r="G1926" t="s">
        <v>254</v>
      </c>
      <c r="H1926" t="s">
        <v>291</v>
      </c>
      <c r="I1926" t="str">
        <f>RIGHT(HvDOutputData[[#This Row],[OPLocCode]],1)</f>
        <v>B</v>
      </c>
      <c r="J1926" t="s">
        <v>420</v>
      </c>
    </row>
    <row r="1927" spans="1:10" x14ac:dyDescent="0.45">
      <c r="A1927" t="s">
        <v>14</v>
      </c>
      <c r="B1927" t="s">
        <v>118</v>
      </c>
      <c r="C1927" t="s">
        <v>121</v>
      </c>
      <c r="D1927" s="1" t="s">
        <v>521</v>
      </c>
      <c r="E1927" t="s">
        <v>48</v>
      </c>
      <c r="F1927" t="s">
        <v>27</v>
      </c>
      <c r="G1927" t="s">
        <v>254</v>
      </c>
      <c r="H1927" t="s">
        <v>292</v>
      </c>
      <c r="I1927" t="str">
        <f>RIGHT(HvDOutputData[[#This Row],[OPLocCode]],1)</f>
        <v>C</v>
      </c>
      <c r="J1927" t="s">
        <v>426</v>
      </c>
    </row>
    <row r="1928" spans="1:10" x14ac:dyDescent="0.45">
      <c r="A1928" t="s">
        <v>14</v>
      </c>
      <c r="B1928" t="s">
        <v>118</v>
      </c>
      <c r="C1928" t="s">
        <v>121</v>
      </c>
      <c r="D1928" s="1" t="s">
        <v>521</v>
      </c>
      <c r="E1928" t="s">
        <v>48</v>
      </c>
      <c r="F1928" t="s">
        <v>27</v>
      </c>
      <c r="G1928" t="s">
        <v>254</v>
      </c>
      <c r="H1928" t="s">
        <v>293</v>
      </c>
      <c r="I1928" t="str">
        <f>RIGHT(HvDOutputData[[#This Row],[OPLocCode]],1)</f>
        <v>A</v>
      </c>
      <c r="J1928" t="s">
        <v>432</v>
      </c>
    </row>
    <row r="1929" spans="1:10" x14ac:dyDescent="0.45">
      <c r="A1929" t="s">
        <v>14</v>
      </c>
      <c r="B1929" t="s">
        <v>118</v>
      </c>
      <c r="C1929" t="s">
        <v>121</v>
      </c>
      <c r="D1929" s="1" t="s">
        <v>521</v>
      </c>
      <c r="E1929" t="s">
        <v>48</v>
      </c>
      <c r="F1929" t="s">
        <v>27</v>
      </c>
      <c r="G1929" t="s">
        <v>254</v>
      </c>
      <c r="H1929" t="s">
        <v>294</v>
      </c>
      <c r="I1929" t="str">
        <f>RIGHT(HvDOutputData[[#This Row],[OPLocCode]],1)</f>
        <v>B</v>
      </c>
      <c r="J1929" t="s">
        <v>438</v>
      </c>
    </row>
    <row r="1930" spans="1:10" x14ac:dyDescent="0.45">
      <c r="A1930" t="s">
        <v>14</v>
      </c>
      <c r="B1930" t="s">
        <v>118</v>
      </c>
      <c r="C1930" t="s">
        <v>121</v>
      </c>
      <c r="D1930" s="1" t="s">
        <v>521</v>
      </c>
      <c r="E1930" t="s">
        <v>48</v>
      </c>
      <c r="F1930" t="s">
        <v>27</v>
      </c>
      <c r="G1930" t="s">
        <v>254</v>
      </c>
      <c r="H1930" t="s">
        <v>295</v>
      </c>
      <c r="I1930" t="str">
        <f>RIGHT(HvDOutputData[[#This Row],[OPLocCode]],1)</f>
        <v>C</v>
      </c>
      <c r="J1930" t="s">
        <v>444</v>
      </c>
    </row>
    <row r="1931" spans="1:10" x14ac:dyDescent="0.45">
      <c r="A1931" t="s">
        <v>14</v>
      </c>
      <c r="B1931" t="s">
        <v>118</v>
      </c>
      <c r="C1931" t="s">
        <v>121</v>
      </c>
      <c r="D1931" s="1" t="s">
        <v>521</v>
      </c>
      <c r="E1931" t="s">
        <v>48</v>
      </c>
      <c r="F1931" t="s">
        <v>27</v>
      </c>
      <c r="G1931" t="s">
        <v>254</v>
      </c>
      <c r="H1931" t="s">
        <v>296</v>
      </c>
      <c r="I1931" t="str">
        <f>RIGHT(HvDOutputData[[#This Row],[OPLocCode]],1)</f>
        <v>A</v>
      </c>
      <c r="J1931" t="s">
        <v>450</v>
      </c>
    </row>
    <row r="1932" spans="1:10" x14ac:dyDescent="0.45">
      <c r="A1932" t="s">
        <v>14</v>
      </c>
      <c r="B1932" t="s">
        <v>118</v>
      </c>
      <c r="C1932" t="s">
        <v>121</v>
      </c>
      <c r="D1932" s="1" t="s">
        <v>521</v>
      </c>
      <c r="E1932" t="s">
        <v>48</v>
      </c>
      <c r="F1932" t="s">
        <v>27</v>
      </c>
      <c r="G1932" t="s">
        <v>254</v>
      </c>
      <c r="H1932" t="s">
        <v>297</v>
      </c>
      <c r="I1932" t="str">
        <f>RIGHT(HvDOutputData[[#This Row],[OPLocCode]],1)</f>
        <v>B</v>
      </c>
      <c r="J1932" t="s">
        <v>456</v>
      </c>
    </row>
    <row r="1933" spans="1:10" x14ac:dyDescent="0.45">
      <c r="A1933" t="s">
        <v>14</v>
      </c>
      <c r="B1933" t="s">
        <v>118</v>
      </c>
      <c r="C1933" t="s">
        <v>121</v>
      </c>
      <c r="D1933" s="1" t="s">
        <v>521</v>
      </c>
      <c r="E1933" t="s">
        <v>48</v>
      </c>
      <c r="F1933" t="s">
        <v>27</v>
      </c>
      <c r="G1933" t="s">
        <v>254</v>
      </c>
      <c r="H1933" t="s">
        <v>298</v>
      </c>
      <c r="I1933" t="str">
        <f>RIGHT(HvDOutputData[[#This Row],[OPLocCode]],1)</f>
        <v>C</v>
      </c>
      <c r="J1933" t="s">
        <v>462</v>
      </c>
    </row>
    <row r="1934" spans="1:10" x14ac:dyDescent="0.45">
      <c r="A1934" t="s">
        <v>14</v>
      </c>
      <c r="B1934" t="s">
        <v>118</v>
      </c>
      <c r="C1934" t="s">
        <v>121</v>
      </c>
      <c r="D1934" s="1" t="s">
        <v>521</v>
      </c>
      <c r="E1934" t="s">
        <v>48</v>
      </c>
      <c r="F1934" t="s">
        <v>27</v>
      </c>
      <c r="G1934" t="s">
        <v>254</v>
      </c>
      <c r="H1934" t="s">
        <v>311</v>
      </c>
      <c r="I1934" t="str">
        <f>RIGHT(HvDOutputData[[#This Row],[OPLocCode]],1)</f>
        <v>A</v>
      </c>
      <c r="J1934" t="s">
        <v>397</v>
      </c>
    </row>
    <row r="1935" spans="1:10" x14ac:dyDescent="0.45">
      <c r="A1935" t="s">
        <v>14</v>
      </c>
      <c r="B1935" t="s">
        <v>118</v>
      </c>
      <c r="C1935" t="s">
        <v>121</v>
      </c>
      <c r="D1935" s="1" t="s">
        <v>521</v>
      </c>
      <c r="E1935" t="s">
        <v>48</v>
      </c>
      <c r="F1935" t="s">
        <v>27</v>
      </c>
      <c r="G1935" t="s">
        <v>254</v>
      </c>
      <c r="H1935" t="s">
        <v>312</v>
      </c>
      <c r="I1935" t="str">
        <f>RIGHT(HvDOutputData[[#This Row],[OPLocCode]],1)</f>
        <v>B</v>
      </c>
      <c r="J1935" t="s">
        <v>403</v>
      </c>
    </row>
    <row r="1936" spans="1:10" x14ac:dyDescent="0.45">
      <c r="A1936" t="s">
        <v>14</v>
      </c>
      <c r="B1936" t="s">
        <v>118</v>
      </c>
      <c r="C1936" t="s">
        <v>121</v>
      </c>
      <c r="D1936" s="1" t="s">
        <v>521</v>
      </c>
      <c r="E1936" t="s">
        <v>48</v>
      </c>
      <c r="F1936" t="s">
        <v>27</v>
      </c>
      <c r="G1936" t="s">
        <v>254</v>
      </c>
      <c r="H1936" t="s">
        <v>313</v>
      </c>
      <c r="I1936" t="str">
        <f>RIGHT(HvDOutputData[[#This Row],[OPLocCode]],1)</f>
        <v>C</v>
      </c>
      <c r="J1936" t="s">
        <v>409</v>
      </c>
    </row>
    <row r="1937" spans="1:10" x14ac:dyDescent="0.45">
      <c r="A1937" t="s">
        <v>14</v>
      </c>
      <c r="B1937" t="s">
        <v>118</v>
      </c>
      <c r="C1937" t="s">
        <v>121</v>
      </c>
      <c r="D1937" s="1" t="s">
        <v>521</v>
      </c>
      <c r="E1937" t="s">
        <v>48</v>
      </c>
      <c r="F1937" t="s">
        <v>27</v>
      </c>
      <c r="G1937" t="s">
        <v>254</v>
      </c>
      <c r="H1937" t="s">
        <v>302</v>
      </c>
      <c r="I1937" t="str">
        <f>RIGHT(HvDOutputData[[#This Row],[OPLocCode]],1)</f>
        <v>A</v>
      </c>
      <c r="J1937" t="s">
        <v>415</v>
      </c>
    </row>
    <row r="1938" spans="1:10" x14ac:dyDescent="0.45">
      <c r="A1938" t="s">
        <v>14</v>
      </c>
      <c r="B1938" t="s">
        <v>118</v>
      </c>
      <c r="C1938" t="s">
        <v>121</v>
      </c>
      <c r="D1938" s="1" t="s">
        <v>521</v>
      </c>
      <c r="E1938" t="s">
        <v>48</v>
      </c>
      <c r="F1938" t="s">
        <v>27</v>
      </c>
      <c r="G1938" t="s">
        <v>254</v>
      </c>
      <c r="H1938" t="s">
        <v>303</v>
      </c>
      <c r="I1938" t="str">
        <f>RIGHT(HvDOutputData[[#This Row],[OPLocCode]],1)</f>
        <v>B</v>
      </c>
      <c r="J1938" t="s">
        <v>421</v>
      </c>
    </row>
    <row r="1939" spans="1:10" x14ac:dyDescent="0.45">
      <c r="A1939" t="s">
        <v>14</v>
      </c>
      <c r="B1939" t="s">
        <v>118</v>
      </c>
      <c r="C1939" t="s">
        <v>121</v>
      </c>
      <c r="D1939" s="1" t="s">
        <v>521</v>
      </c>
      <c r="E1939" t="s">
        <v>48</v>
      </c>
      <c r="F1939" t="s">
        <v>27</v>
      </c>
      <c r="G1939" t="s">
        <v>254</v>
      </c>
      <c r="H1939" t="s">
        <v>304</v>
      </c>
      <c r="I1939" t="str">
        <f>RIGHT(HvDOutputData[[#This Row],[OPLocCode]],1)</f>
        <v>C</v>
      </c>
      <c r="J1939" t="s">
        <v>427</v>
      </c>
    </row>
    <row r="1940" spans="1:10" x14ac:dyDescent="0.45">
      <c r="A1940" t="s">
        <v>14</v>
      </c>
      <c r="B1940" t="s">
        <v>118</v>
      </c>
      <c r="C1940" t="s">
        <v>121</v>
      </c>
      <c r="D1940" s="1" t="s">
        <v>521</v>
      </c>
      <c r="E1940" t="s">
        <v>48</v>
      </c>
      <c r="F1940" t="s">
        <v>27</v>
      </c>
      <c r="G1940" t="s">
        <v>254</v>
      </c>
      <c r="H1940" t="s">
        <v>305</v>
      </c>
      <c r="I1940" t="str">
        <f>RIGHT(HvDOutputData[[#This Row],[OPLocCode]],1)</f>
        <v>A</v>
      </c>
      <c r="J1940" t="s">
        <v>433</v>
      </c>
    </row>
    <row r="1941" spans="1:10" x14ac:dyDescent="0.45">
      <c r="A1941" t="s">
        <v>14</v>
      </c>
      <c r="B1941" t="s">
        <v>118</v>
      </c>
      <c r="C1941" t="s">
        <v>121</v>
      </c>
      <c r="D1941" s="1" t="s">
        <v>521</v>
      </c>
      <c r="E1941" t="s">
        <v>48</v>
      </c>
      <c r="F1941" t="s">
        <v>27</v>
      </c>
      <c r="G1941" t="s">
        <v>254</v>
      </c>
      <c r="H1941" t="s">
        <v>306</v>
      </c>
      <c r="I1941" t="str">
        <f>RIGHT(HvDOutputData[[#This Row],[OPLocCode]],1)</f>
        <v>B</v>
      </c>
      <c r="J1941" t="s">
        <v>439</v>
      </c>
    </row>
    <row r="1942" spans="1:10" x14ac:dyDescent="0.45">
      <c r="A1942" t="s">
        <v>14</v>
      </c>
      <c r="B1942" t="s">
        <v>118</v>
      </c>
      <c r="C1942" t="s">
        <v>121</v>
      </c>
      <c r="D1942" s="1" t="s">
        <v>521</v>
      </c>
      <c r="E1942" t="s">
        <v>48</v>
      </c>
      <c r="F1942" t="s">
        <v>27</v>
      </c>
      <c r="G1942" t="s">
        <v>254</v>
      </c>
      <c r="H1942" t="s">
        <v>307</v>
      </c>
      <c r="I1942" t="str">
        <f>RIGHT(HvDOutputData[[#This Row],[OPLocCode]],1)</f>
        <v>C</v>
      </c>
      <c r="J1942" t="s">
        <v>445</v>
      </c>
    </row>
    <row r="1943" spans="1:10" x14ac:dyDescent="0.45">
      <c r="A1943" t="s">
        <v>14</v>
      </c>
      <c r="B1943" t="s">
        <v>118</v>
      </c>
      <c r="C1943" t="s">
        <v>121</v>
      </c>
      <c r="D1943" s="1" t="s">
        <v>521</v>
      </c>
      <c r="E1943" t="s">
        <v>48</v>
      </c>
      <c r="F1943" t="s">
        <v>27</v>
      </c>
      <c r="G1943" t="s">
        <v>254</v>
      </c>
      <c r="H1943" t="s">
        <v>308</v>
      </c>
      <c r="I1943" t="str">
        <f>RIGHT(HvDOutputData[[#This Row],[OPLocCode]],1)</f>
        <v>A</v>
      </c>
      <c r="J1943" t="s">
        <v>451</v>
      </c>
    </row>
    <row r="1944" spans="1:10" x14ac:dyDescent="0.45">
      <c r="A1944" t="s">
        <v>14</v>
      </c>
      <c r="B1944" t="s">
        <v>118</v>
      </c>
      <c r="C1944" t="s">
        <v>121</v>
      </c>
      <c r="D1944" s="1" t="s">
        <v>521</v>
      </c>
      <c r="E1944" t="s">
        <v>48</v>
      </c>
      <c r="F1944" t="s">
        <v>27</v>
      </c>
      <c r="G1944" t="s">
        <v>254</v>
      </c>
      <c r="H1944" t="s">
        <v>309</v>
      </c>
      <c r="I1944" t="str">
        <f>RIGHT(HvDOutputData[[#This Row],[OPLocCode]],1)</f>
        <v>B</v>
      </c>
      <c r="J1944" t="s">
        <v>457</v>
      </c>
    </row>
    <row r="1945" spans="1:10" x14ac:dyDescent="0.45">
      <c r="A1945" t="s">
        <v>14</v>
      </c>
      <c r="B1945" t="s">
        <v>118</v>
      </c>
      <c r="C1945" t="s">
        <v>121</v>
      </c>
      <c r="D1945" s="1" t="s">
        <v>521</v>
      </c>
      <c r="E1945" t="s">
        <v>48</v>
      </c>
      <c r="F1945" t="s">
        <v>27</v>
      </c>
      <c r="G1945" t="s">
        <v>254</v>
      </c>
      <c r="H1945" t="s">
        <v>310</v>
      </c>
      <c r="I1945" t="str">
        <f>RIGHT(HvDOutputData[[#This Row],[OPLocCode]],1)</f>
        <v>C</v>
      </c>
      <c r="J1945" t="s">
        <v>463</v>
      </c>
    </row>
    <row r="1946" spans="1:10" x14ac:dyDescent="0.45">
      <c r="A1946" t="s">
        <v>14</v>
      </c>
      <c r="B1946" t="s">
        <v>118</v>
      </c>
      <c r="C1946" t="s">
        <v>121</v>
      </c>
      <c r="D1946" s="1" t="s">
        <v>521</v>
      </c>
      <c r="E1946" t="s">
        <v>48</v>
      </c>
      <c r="F1946" t="s">
        <v>27</v>
      </c>
      <c r="G1946" t="s">
        <v>254</v>
      </c>
      <c r="H1946" t="s">
        <v>323</v>
      </c>
      <c r="I1946" t="str">
        <f>RIGHT(HvDOutputData[[#This Row],[OPLocCode]],1)</f>
        <v>A</v>
      </c>
      <c r="J1946" t="s">
        <v>398</v>
      </c>
    </row>
    <row r="1947" spans="1:10" x14ac:dyDescent="0.45">
      <c r="A1947" t="s">
        <v>14</v>
      </c>
      <c r="B1947" t="s">
        <v>118</v>
      </c>
      <c r="C1947" t="s">
        <v>121</v>
      </c>
      <c r="D1947" s="1" t="s">
        <v>521</v>
      </c>
      <c r="E1947" t="s">
        <v>48</v>
      </c>
      <c r="F1947" t="s">
        <v>27</v>
      </c>
      <c r="G1947" t="s">
        <v>254</v>
      </c>
      <c r="H1947" t="s">
        <v>324</v>
      </c>
      <c r="I1947" t="str">
        <f>RIGHT(HvDOutputData[[#This Row],[OPLocCode]],1)</f>
        <v>B</v>
      </c>
      <c r="J1947" t="s">
        <v>404</v>
      </c>
    </row>
    <row r="1948" spans="1:10" x14ac:dyDescent="0.45">
      <c r="A1948" t="s">
        <v>14</v>
      </c>
      <c r="B1948" t="s">
        <v>118</v>
      </c>
      <c r="C1948" t="s">
        <v>121</v>
      </c>
      <c r="D1948" s="1" t="s">
        <v>521</v>
      </c>
      <c r="E1948" t="s">
        <v>48</v>
      </c>
      <c r="F1948" t="s">
        <v>27</v>
      </c>
      <c r="G1948" t="s">
        <v>254</v>
      </c>
      <c r="H1948" t="s">
        <v>325</v>
      </c>
      <c r="I1948" t="str">
        <f>RIGHT(HvDOutputData[[#This Row],[OPLocCode]],1)</f>
        <v>C</v>
      </c>
      <c r="J1948" t="s">
        <v>410</v>
      </c>
    </row>
    <row r="1949" spans="1:10" x14ac:dyDescent="0.45">
      <c r="A1949" t="s">
        <v>14</v>
      </c>
      <c r="B1949" t="s">
        <v>118</v>
      </c>
      <c r="C1949" t="s">
        <v>121</v>
      </c>
      <c r="D1949" s="1" t="s">
        <v>521</v>
      </c>
      <c r="E1949" t="s">
        <v>48</v>
      </c>
      <c r="F1949" t="s">
        <v>27</v>
      </c>
      <c r="G1949" t="s">
        <v>254</v>
      </c>
      <c r="H1949" t="s">
        <v>314</v>
      </c>
      <c r="I1949" t="str">
        <f>RIGHT(HvDOutputData[[#This Row],[OPLocCode]],1)</f>
        <v>A</v>
      </c>
      <c r="J1949" t="s">
        <v>416</v>
      </c>
    </row>
    <row r="1950" spans="1:10" x14ac:dyDescent="0.45">
      <c r="A1950" t="s">
        <v>14</v>
      </c>
      <c r="B1950" t="s">
        <v>118</v>
      </c>
      <c r="C1950" t="s">
        <v>121</v>
      </c>
      <c r="D1950" s="1" t="s">
        <v>521</v>
      </c>
      <c r="E1950" t="s">
        <v>48</v>
      </c>
      <c r="F1950" t="s">
        <v>27</v>
      </c>
      <c r="G1950" t="s">
        <v>254</v>
      </c>
      <c r="H1950" t="s">
        <v>315</v>
      </c>
      <c r="I1950" t="str">
        <f>RIGHT(HvDOutputData[[#This Row],[OPLocCode]],1)</f>
        <v>B</v>
      </c>
      <c r="J1950" t="s">
        <v>422</v>
      </c>
    </row>
    <row r="1951" spans="1:10" x14ac:dyDescent="0.45">
      <c r="A1951" t="s">
        <v>14</v>
      </c>
      <c r="B1951" t="s">
        <v>118</v>
      </c>
      <c r="C1951" t="s">
        <v>121</v>
      </c>
      <c r="D1951" s="1" t="s">
        <v>521</v>
      </c>
      <c r="E1951" t="s">
        <v>48</v>
      </c>
      <c r="F1951" t="s">
        <v>27</v>
      </c>
      <c r="G1951" t="s">
        <v>254</v>
      </c>
      <c r="H1951" t="s">
        <v>316</v>
      </c>
      <c r="I1951" t="str">
        <f>RIGHT(HvDOutputData[[#This Row],[OPLocCode]],1)</f>
        <v>C</v>
      </c>
      <c r="J1951" t="s">
        <v>428</v>
      </c>
    </row>
    <row r="1952" spans="1:10" x14ac:dyDescent="0.45">
      <c r="A1952" t="s">
        <v>14</v>
      </c>
      <c r="B1952" t="s">
        <v>118</v>
      </c>
      <c r="C1952" t="s">
        <v>121</v>
      </c>
      <c r="D1952" s="1" t="s">
        <v>521</v>
      </c>
      <c r="E1952" t="s">
        <v>48</v>
      </c>
      <c r="F1952" t="s">
        <v>27</v>
      </c>
      <c r="G1952" t="s">
        <v>254</v>
      </c>
      <c r="H1952" t="s">
        <v>317</v>
      </c>
      <c r="I1952" t="str">
        <f>RIGHT(HvDOutputData[[#This Row],[OPLocCode]],1)</f>
        <v>A</v>
      </c>
      <c r="J1952" t="s">
        <v>434</v>
      </c>
    </row>
    <row r="1953" spans="1:10" x14ac:dyDescent="0.45">
      <c r="A1953" t="s">
        <v>14</v>
      </c>
      <c r="B1953" t="s">
        <v>118</v>
      </c>
      <c r="C1953" t="s">
        <v>121</v>
      </c>
      <c r="D1953" s="1" t="s">
        <v>521</v>
      </c>
      <c r="E1953" t="s">
        <v>48</v>
      </c>
      <c r="F1953" t="s">
        <v>27</v>
      </c>
      <c r="G1953" t="s">
        <v>254</v>
      </c>
      <c r="H1953" t="s">
        <v>318</v>
      </c>
      <c r="I1953" t="str">
        <f>RIGHT(HvDOutputData[[#This Row],[OPLocCode]],1)</f>
        <v>B</v>
      </c>
      <c r="J1953" t="s">
        <v>440</v>
      </c>
    </row>
    <row r="1954" spans="1:10" x14ac:dyDescent="0.45">
      <c r="A1954" t="s">
        <v>14</v>
      </c>
      <c r="B1954" t="s">
        <v>118</v>
      </c>
      <c r="C1954" t="s">
        <v>121</v>
      </c>
      <c r="D1954" s="1" t="s">
        <v>521</v>
      </c>
      <c r="E1954" t="s">
        <v>48</v>
      </c>
      <c r="F1954" t="s">
        <v>27</v>
      </c>
      <c r="G1954" t="s">
        <v>254</v>
      </c>
      <c r="H1954" t="s">
        <v>319</v>
      </c>
      <c r="I1954" t="str">
        <f>RIGHT(HvDOutputData[[#This Row],[OPLocCode]],1)</f>
        <v>C</v>
      </c>
      <c r="J1954" t="s">
        <v>446</v>
      </c>
    </row>
    <row r="1955" spans="1:10" x14ac:dyDescent="0.45">
      <c r="A1955" t="s">
        <v>14</v>
      </c>
      <c r="B1955" t="s">
        <v>118</v>
      </c>
      <c r="C1955" t="s">
        <v>121</v>
      </c>
      <c r="D1955" s="1" t="s">
        <v>521</v>
      </c>
      <c r="E1955" t="s">
        <v>48</v>
      </c>
      <c r="F1955" t="s">
        <v>27</v>
      </c>
      <c r="G1955" t="s">
        <v>254</v>
      </c>
      <c r="H1955" t="s">
        <v>320</v>
      </c>
      <c r="I1955" t="str">
        <f>RIGHT(HvDOutputData[[#This Row],[OPLocCode]],1)</f>
        <v>A</v>
      </c>
      <c r="J1955" t="s">
        <v>452</v>
      </c>
    </row>
    <row r="1956" spans="1:10" x14ac:dyDescent="0.45">
      <c r="A1956" t="s">
        <v>14</v>
      </c>
      <c r="B1956" t="s">
        <v>118</v>
      </c>
      <c r="C1956" t="s">
        <v>121</v>
      </c>
      <c r="D1956" s="1" t="s">
        <v>521</v>
      </c>
      <c r="E1956" t="s">
        <v>48</v>
      </c>
      <c r="F1956" t="s">
        <v>27</v>
      </c>
      <c r="G1956" t="s">
        <v>254</v>
      </c>
      <c r="H1956" t="s">
        <v>321</v>
      </c>
      <c r="I1956" t="str">
        <f>RIGHT(HvDOutputData[[#This Row],[OPLocCode]],1)</f>
        <v>B</v>
      </c>
      <c r="J1956" t="s">
        <v>458</v>
      </c>
    </row>
    <row r="1957" spans="1:10" x14ac:dyDescent="0.45">
      <c r="A1957" t="s">
        <v>14</v>
      </c>
      <c r="B1957" t="s">
        <v>118</v>
      </c>
      <c r="C1957" t="s">
        <v>121</v>
      </c>
      <c r="D1957" s="1" t="s">
        <v>521</v>
      </c>
      <c r="E1957" t="s">
        <v>48</v>
      </c>
      <c r="F1957" t="s">
        <v>27</v>
      </c>
      <c r="G1957" t="s">
        <v>254</v>
      </c>
      <c r="H1957" t="s">
        <v>322</v>
      </c>
      <c r="I1957" t="str">
        <f>RIGHT(HvDOutputData[[#This Row],[OPLocCode]],1)</f>
        <v>C</v>
      </c>
      <c r="J1957" t="s">
        <v>464</v>
      </c>
    </row>
    <row r="1958" spans="1:10" x14ac:dyDescent="0.45">
      <c r="A1958" t="s">
        <v>14</v>
      </c>
      <c r="B1958" t="s">
        <v>118</v>
      </c>
      <c r="C1958" t="s">
        <v>121</v>
      </c>
      <c r="D1958" s="1" t="s">
        <v>521</v>
      </c>
      <c r="E1958" t="s">
        <v>48</v>
      </c>
      <c r="F1958" t="s">
        <v>27</v>
      </c>
      <c r="G1958" t="s">
        <v>254</v>
      </c>
      <c r="H1958" t="s">
        <v>335</v>
      </c>
      <c r="I1958" t="str">
        <f>RIGHT(HvDOutputData[[#This Row],[OPLocCode]],1)</f>
        <v>A</v>
      </c>
      <c r="J1958" t="s">
        <v>399</v>
      </c>
    </row>
    <row r="1959" spans="1:10" x14ac:dyDescent="0.45">
      <c r="A1959" t="s">
        <v>14</v>
      </c>
      <c r="B1959" t="s">
        <v>118</v>
      </c>
      <c r="C1959" t="s">
        <v>121</v>
      </c>
      <c r="D1959" s="1" t="s">
        <v>521</v>
      </c>
      <c r="E1959" t="s">
        <v>48</v>
      </c>
      <c r="F1959" t="s">
        <v>27</v>
      </c>
      <c r="G1959" t="s">
        <v>254</v>
      </c>
      <c r="H1959" t="s">
        <v>336</v>
      </c>
      <c r="I1959" t="str">
        <f>RIGHT(HvDOutputData[[#This Row],[OPLocCode]],1)</f>
        <v>B</v>
      </c>
      <c r="J1959" t="s">
        <v>405</v>
      </c>
    </row>
    <row r="1960" spans="1:10" x14ac:dyDescent="0.45">
      <c r="A1960" t="s">
        <v>14</v>
      </c>
      <c r="B1960" t="s">
        <v>118</v>
      </c>
      <c r="C1960" t="s">
        <v>121</v>
      </c>
      <c r="D1960" s="1" t="s">
        <v>521</v>
      </c>
      <c r="E1960" t="s">
        <v>48</v>
      </c>
      <c r="F1960" t="s">
        <v>27</v>
      </c>
      <c r="G1960" t="s">
        <v>254</v>
      </c>
      <c r="H1960" t="s">
        <v>337</v>
      </c>
      <c r="I1960" t="str">
        <f>RIGHT(HvDOutputData[[#This Row],[OPLocCode]],1)</f>
        <v>C</v>
      </c>
      <c r="J1960" t="s">
        <v>411</v>
      </c>
    </row>
    <row r="1961" spans="1:10" x14ac:dyDescent="0.45">
      <c r="A1961" t="s">
        <v>14</v>
      </c>
      <c r="B1961" t="s">
        <v>118</v>
      </c>
      <c r="C1961" t="s">
        <v>121</v>
      </c>
      <c r="D1961" s="1" t="s">
        <v>521</v>
      </c>
      <c r="E1961" t="s">
        <v>48</v>
      </c>
      <c r="F1961" t="s">
        <v>27</v>
      </c>
      <c r="G1961" t="s">
        <v>254</v>
      </c>
      <c r="H1961" t="s">
        <v>326</v>
      </c>
      <c r="I1961" t="str">
        <f>RIGHT(HvDOutputData[[#This Row],[OPLocCode]],1)</f>
        <v>A</v>
      </c>
      <c r="J1961" t="s">
        <v>417</v>
      </c>
    </row>
    <row r="1962" spans="1:10" x14ac:dyDescent="0.45">
      <c r="A1962" t="s">
        <v>14</v>
      </c>
      <c r="B1962" t="s">
        <v>118</v>
      </c>
      <c r="C1962" t="s">
        <v>121</v>
      </c>
      <c r="D1962" s="1" t="s">
        <v>521</v>
      </c>
      <c r="E1962" t="s">
        <v>48</v>
      </c>
      <c r="F1962" t="s">
        <v>27</v>
      </c>
      <c r="G1962" t="s">
        <v>254</v>
      </c>
      <c r="H1962" t="s">
        <v>327</v>
      </c>
      <c r="I1962" t="str">
        <f>RIGHT(HvDOutputData[[#This Row],[OPLocCode]],1)</f>
        <v>B</v>
      </c>
      <c r="J1962" t="s">
        <v>423</v>
      </c>
    </row>
    <row r="1963" spans="1:10" x14ac:dyDescent="0.45">
      <c r="A1963" t="s">
        <v>14</v>
      </c>
      <c r="B1963" t="s">
        <v>118</v>
      </c>
      <c r="C1963" t="s">
        <v>121</v>
      </c>
      <c r="D1963" s="1" t="s">
        <v>521</v>
      </c>
      <c r="E1963" t="s">
        <v>48</v>
      </c>
      <c r="F1963" t="s">
        <v>27</v>
      </c>
      <c r="G1963" t="s">
        <v>254</v>
      </c>
      <c r="H1963" t="s">
        <v>328</v>
      </c>
      <c r="I1963" t="str">
        <f>RIGHT(HvDOutputData[[#This Row],[OPLocCode]],1)</f>
        <v>C</v>
      </c>
      <c r="J1963" t="s">
        <v>429</v>
      </c>
    </row>
    <row r="1964" spans="1:10" x14ac:dyDescent="0.45">
      <c r="A1964" t="s">
        <v>14</v>
      </c>
      <c r="B1964" t="s">
        <v>118</v>
      </c>
      <c r="C1964" t="s">
        <v>121</v>
      </c>
      <c r="D1964" s="1" t="s">
        <v>521</v>
      </c>
      <c r="E1964" t="s">
        <v>48</v>
      </c>
      <c r="F1964" t="s">
        <v>27</v>
      </c>
      <c r="G1964" t="s">
        <v>254</v>
      </c>
      <c r="H1964" t="s">
        <v>329</v>
      </c>
      <c r="I1964" t="str">
        <f>RIGHT(HvDOutputData[[#This Row],[OPLocCode]],1)</f>
        <v>A</v>
      </c>
      <c r="J1964" t="s">
        <v>435</v>
      </c>
    </row>
    <row r="1965" spans="1:10" x14ac:dyDescent="0.45">
      <c r="A1965" t="s">
        <v>14</v>
      </c>
      <c r="B1965" t="s">
        <v>118</v>
      </c>
      <c r="C1965" t="s">
        <v>121</v>
      </c>
      <c r="D1965" s="1" t="s">
        <v>521</v>
      </c>
      <c r="E1965" t="s">
        <v>48</v>
      </c>
      <c r="F1965" t="s">
        <v>27</v>
      </c>
      <c r="G1965" t="s">
        <v>254</v>
      </c>
      <c r="H1965" t="s">
        <v>330</v>
      </c>
      <c r="I1965" t="str">
        <f>RIGHT(HvDOutputData[[#This Row],[OPLocCode]],1)</f>
        <v>B</v>
      </c>
      <c r="J1965" t="s">
        <v>441</v>
      </c>
    </row>
    <row r="1966" spans="1:10" x14ac:dyDescent="0.45">
      <c r="A1966" t="s">
        <v>14</v>
      </c>
      <c r="B1966" t="s">
        <v>118</v>
      </c>
      <c r="C1966" t="s">
        <v>121</v>
      </c>
      <c r="D1966" s="1" t="s">
        <v>521</v>
      </c>
      <c r="E1966" t="s">
        <v>48</v>
      </c>
      <c r="F1966" t="s">
        <v>27</v>
      </c>
      <c r="G1966" t="s">
        <v>254</v>
      </c>
      <c r="H1966" t="s">
        <v>331</v>
      </c>
      <c r="I1966" t="str">
        <f>RIGHT(HvDOutputData[[#This Row],[OPLocCode]],1)</f>
        <v>C</v>
      </c>
      <c r="J1966" t="s">
        <v>447</v>
      </c>
    </row>
    <row r="1967" spans="1:10" x14ac:dyDescent="0.45">
      <c r="A1967" t="s">
        <v>14</v>
      </c>
      <c r="B1967" t="s">
        <v>118</v>
      </c>
      <c r="C1967" t="s">
        <v>121</v>
      </c>
      <c r="D1967" s="1" t="s">
        <v>521</v>
      </c>
      <c r="E1967" t="s">
        <v>48</v>
      </c>
      <c r="F1967" t="s">
        <v>27</v>
      </c>
      <c r="G1967" t="s">
        <v>254</v>
      </c>
      <c r="H1967" t="s">
        <v>332</v>
      </c>
      <c r="I1967" t="str">
        <f>RIGHT(HvDOutputData[[#This Row],[OPLocCode]],1)</f>
        <v>A</v>
      </c>
      <c r="J1967" t="s">
        <v>453</v>
      </c>
    </row>
    <row r="1968" spans="1:10" x14ac:dyDescent="0.45">
      <c r="A1968" t="s">
        <v>14</v>
      </c>
      <c r="B1968" t="s">
        <v>118</v>
      </c>
      <c r="C1968" t="s">
        <v>121</v>
      </c>
      <c r="D1968" s="1" t="s">
        <v>521</v>
      </c>
      <c r="E1968" t="s">
        <v>48</v>
      </c>
      <c r="F1968" t="s">
        <v>27</v>
      </c>
      <c r="G1968" t="s">
        <v>254</v>
      </c>
      <c r="H1968" t="s">
        <v>333</v>
      </c>
      <c r="I1968" t="str">
        <f>RIGHT(HvDOutputData[[#This Row],[OPLocCode]],1)</f>
        <v>B</v>
      </c>
      <c r="J1968" t="s">
        <v>459</v>
      </c>
    </row>
    <row r="1969" spans="1:10" x14ac:dyDescent="0.45">
      <c r="A1969" t="s">
        <v>14</v>
      </c>
      <c r="B1969" t="s">
        <v>118</v>
      </c>
      <c r="C1969" t="s">
        <v>121</v>
      </c>
      <c r="D1969" s="1" t="s">
        <v>521</v>
      </c>
      <c r="E1969" t="s">
        <v>48</v>
      </c>
      <c r="F1969" t="s">
        <v>27</v>
      </c>
      <c r="G1969" t="s">
        <v>254</v>
      </c>
      <c r="H1969" t="s">
        <v>334</v>
      </c>
      <c r="I1969" t="str">
        <f>RIGHT(HvDOutputData[[#This Row],[OPLocCode]],1)</f>
        <v>C</v>
      </c>
      <c r="J1969" t="s">
        <v>465</v>
      </c>
    </row>
    <row r="1970" spans="1:10" x14ac:dyDescent="0.45">
      <c r="A1970" t="s">
        <v>14</v>
      </c>
      <c r="B1970" t="s">
        <v>118</v>
      </c>
      <c r="C1970" t="s">
        <v>121</v>
      </c>
      <c r="D1970" s="1" t="s">
        <v>521</v>
      </c>
      <c r="E1970" t="s">
        <v>48</v>
      </c>
      <c r="F1970" t="s">
        <v>27</v>
      </c>
      <c r="G1970" t="s">
        <v>254</v>
      </c>
      <c r="H1970" t="s">
        <v>347</v>
      </c>
      <c r="I1970" t="str">
        <f>RIGHT(HvDOutputData[[#This Row],[OPLocCode]],1)</f>
        <v>A</v>
      </c>
      <c r="J1970" t="s">
        <v>400</v>
      </c>
    </row>
    <row r="1971" spans="1:10" x14ac:dyDescent="0.45">
      <c r="A1971" t="s">
        <v>14</v>
      </c>
      <c r="B1971" t="s">
        <v>118</v>
      </c>
      <c r="C1971" t="s">
        <v>121</v>
      </c>
      <c r="D1971" s="1" t="s">
        <v>521</v>
      </c>
      <c r="E1971" t="s">
        <v>48</v>
      </c>
      <c r="F1971" t="s">
        <v>27</v>
      </c>
      <c r="G1971" t="s">
        <v>254</v>
      </c>
      <c r="H1971" t="s">
        <v>348</v>
      </c>
      <c r="I1971" t="str">
        <f>RIGHT(HvDOutputData[[#This Row],[OPLocCode]],1)</f>
        <v>B</v>
      </c>
      <c r="J1971" t="s">
        <v>406</v>
      </c>
    </row>
    <row r="1972" spans="1:10" x14ac:dyDescent="0.45">
      <c r="A1972" t="s">
        <v>14</v>
      </c>
      <c r="B1972" t="s">
        <v>118</v>
      </c>
      <c r="C1972" t="s">
        <v>121</v>
      </c>
      <c r="D1972" s="1" t="s">
        <v>521</v>
      </c>
      <c r="E1972" t="s">
        <v>48</v>
      </c>
      <c r="F1972" t="s">
        <v>27</v>
      </c>
      <c r="G1972" t="s">
        <v>254</v>
      </c>
      <c r="H1972" t="s">
        <v>349</v>
      </c>
      <c r="I1972" t="str">
        <f>RIGHT(HvDOutputData[[#This Row],[OPLocCode]],1)</f>
        <v>C</v>
      </c>
      <c r="J1972" t="s">
        <v>412</v>
      </c>
    </row>
    <row r="1973" spans="1:10" x14ac:dyDescent="0.45">
      <c r="A1973" t="s">
        <v>14</v>
      </c>
      <c r="B1973" t="s">
        <v>118</v>
      </c>
      <c r="C1973" t="s">
        <v>121</v>
      </c>
      <c r="D1973" s="1" t="s">
        <v>521</v>
      </c>
      <c r="E1973" t="s">
        <v>48</v>
      </c>
      <c r="F1973" t="s">
        <v>27</v>
      </c>
      <c r="G1973" t="s">
        <v>254</v>
      </c>
      <c r="H1973" t="s">
        <v>338</v>
      </c>
      <c r="I1973" t="str">
        <f>RIGHT(HvDOutputData[[#This Row],[OPLocCode]],1)</f>
        <v>A</v>
      </c>
      <c r="J1973" t="s">
        <v>418</v>
      </c>
    </row>
    <row r="1974" spans="1:10" x14ac:dyDescent="0.45">
      <c r="A1974" t="s">
        <v>14</v>
      </c>
      <c r="B1974" t="s">
        <v>118</v>
      </c>
      <c r="C1974" t="s">
        <v>121</v>
      </c>
      <c r="D1974" s="1" t="s">
        <v>521</v>
      </c>
      <c r="E1974" t="s">
        <v>48</v>
      </c>
      <c r="F1974" t="s">
        <v>27</v>
      </c>
      <c r="G1974" t="s">
        <v>254</v>
      </c>
      <c r="H1974" t="s">
        <v>339</v>
      </c>
      <c r="I1974" t="str">
        <f>RIGHT(HvDOutputData[[#This Row],[OPLocCode]],1)</f>
        <v>B</v>
      </c>
      <c r="J1974" t="s">
        <v>424</v>
      </c>
    </row>
    <row r="1975" spans="1:10" x14ac:dyDescent="0.45">
      <c r="A1975" t="s">
        <v>14</v>
      </c>
      <c r="B1975" t="s">
        <v>118</v>
      </c>
      <c r="C1975" t="s">
        <v>121</v>
      </c>
      <c r="D1975" s="1" t="s">
        <v>521</v>
      </c>
      <c r="E1975" t="s">
        <v>48</v>
      </c>
      <c r="F1975" t="s">
        <v>27</v>
      </c>
      <c r="G1975" t="s">
        <v>254</v>
      </c>
      <c r="H1975" t="s">
        <v>340</v>
      </c>
      <c r="I1975" t="str">
        <f>RIGHT(HvDOutputData[[#This Row],[OPLocCode]],1)</f>
        <v>C</v>
      </c>
      <c r="J1975" t="s">
        <v>430</v>
      </c>
    </row>
    <row r="1976" spans="1:10" x14ac:dyDescent="0.45">
      <c r="A1976" t="s">
        <v>14</v>
      </c>
      <c r="B1976" t="s">
        <v>118</v>
      </c>
      <c r="C1976" t="s">
        <v>121</v>
      </c>
      <c r="D1976" s="1" t="s">
        <v>521</v>
      </c>
      <c r="E1976" t="s">
        <v>48</v>
      </c>
      <c r="F1976" t="s">
        <v>27</v>
      </c>
      <c r="G1976" t="s">
        <v>254</v>
      </c>
      <c r="H1976" t="s">
        <v>341</v>
      </c>
      <c r="I1976" t="str">
        <f>RIGHT(HvDOutputData[[#This Row],[OPLocCode]],1)</f>
        <v>A</v>
      </c>
      <c r="J1976" t="s">
        <v>436</v>
      </c>
    </row>
    <row r="1977" spans="1:10" x14ac:dyDescent="0.45">
      <c r="A1977" t="s">
        <v>14</v>
      </c>
      <c r="B1977" t="s">
        <v>118</v>
      </c>
      <c r="C1977" t="s">
        <v>121</v>
      </c>
      <c r="D1977" s="1" t="s">
        <v>521</v>
      </c>
      <c r="E1977" t="s">
        <v>48</v>
      </c>
      <c r="F1977" t="s">
        <v>27</v>
      </c>
      <c r="G1977" t="s">
        <v>254</v>
      </c>
      <c r="H1977" t="s">
        <v>342</v>
      </c>
      <c r="I1977" t="str">
        <f>RIGHT(HvDOutputData[[#This Row],[OPLocCode]],1)</f>
        <v>B</v>
      </c>
      <c r="J1977" t="s">
        <v>442</v>
      </c>
    </row>
    <row r="1978" spans="1:10" x14ac:dyDescent="0.45">
      <c r="A1978" t="s">
        <v>14</v>
      </c>
      <c r="B1978" t="s">
        <v>118</v>
      </c>
      <c r="C1978" t="s">
        <v>121</v>
      </c>
      <c r="D1978" s="1" t="s">
        <v>521</v>
      </c>
      <c r="E1978" t="s">
        <v>48</v>
      </c>
      <c r="F1978" t="s">
        <v>27</v>
      </c>
      <c r="G1978" t="s">
        <v>254</v>
      </c>
      <c r="H1978" t="s">
        <v>343</v>
      </c>
      <c r="I1978" t="str">
        <f>RIGHT(HvDOutputData[[#This Row],[OPLocCode]],1)</f>
        <v>C</v>
      </c>
      <c r="J1978" t="s">
        <v>448</v>
      </c>
    </row>
    <row r="1979" spans="1:10" x14ac:dyDescent="0.45">
      <c r="A1979" t="s">
        <v>14</v>
      </c>
      <c r="B1979" t="s">
        <v>118</v>
      </c>
      <c r="C1979" t="s">
        <v>121</v>
      </c>
      <c r="D1979" s="1" t="s">
        <v>521</v>
      </c>
      <c r="E1979" t="s">
        <v>48</v>
      </c>
      <c r="F1979" t="s">
        <v>27</v>
      </c>
      <c r="G1979" t="s">
        <v>254</v>
      </c>
      <c r="H1979" t="s">
        <v>344</v>
      </c>
      <c r="I1979" t="str">
        <f>RIGHT(HvDOutputData[[#This Row],[OPLocCode]],1)</f>
        <v>A</v>
      </c>
      <c r="J1979" t="s">
        <v>454</v>
      </c>
    </row>
    <row r="1980" spans="1:10" x14ac:dyDescent="0.45">
      <c r="A1980" t="s">
        <v>14</v>
      </c>
      <c r="B1980" t="s">
        <v>118</v>
      </c>
      <c r="C1980" t="s">
        <v>121</v>
      </c>
      <c r="D1980" s="1" t="s">
        <v>521</v>
      </c>
      <c r="E1980" t="s">
        <v>48</v>
      </c>
      <c r="F1980" t="s">
        <v>27</v>
      </c>
      <c r="G1980" t="s">
        <v>254</v>
      </c>
      <c r="H1980" t="s">
        <v>345</v>
      </c>
      <c r="I1980" t="str">
        <f>RIGHT(HvDOutputData[[#This Row],[OPLocCode]],1)</f>
        <v>B</v>
      </c>
      <c r="J1980" t="s">
        <v>460</v>
      </c>
    </row>
    <row r="1981" spans="1:10" x14ac:dyDescent="0.45">
      <c r="A1981" t="s">
        <v>14</v>
      </c>
      <c r="B1981" t="s">
        <v>118</v>
      </c>
      <c r="C1981" t="s">
        <v>121</v>
      </c>
      <c r="D1981" s="1" t="s">
        <v>521</v>
      </c>
      <c r="E1981" t="s">
        <v>48</v>
      </c>
      <c r="F1981" t="s">
        <v>27</v>
      </c>
      <c r="G1981" t="s">
        <v>254</v>
      </c>
      <c r="H1981" t="s">
        <v>346</v>
      </c>
      <c r="I1981" t="str">
        <f>RIGHT(HvDOutputData[[#This Row],[OPLocCode]],1)</f>
        <v>C</v>
      </c>
      <c r="J1981" t="s">
        <v>466</v>
      </c>
    </row>
    <row r="1982" spans="1:10" x14ac:dyDescent="0.45">
      <c r="A1982" t="s">
        <v>14</v>
      </c>
      <c r="B1982" t="s">
        <v>118</v>
      </c>
      <c r="C1982" t="s">
        <v>121</v>
      </c>
      <c r="D1982" s="1" t="s">
        <v>521</v>
      </c>
      <c r="E1982" t="s">
        <v>48</v>
      </c>
      <c r="F1982" t="s">
        <v>27</v>
      </c>
      <c r="G1982" t="s">
        <v>254</v>
      </c>
      <c r="H1982" t="s">
        <v>359</v>
      </c>
      <c r="I1982" t="str">
        <f>RIGHT(HvDOutputData[[#This Row],[OPLocCode]],1)</f>
        <v>A</v>
      </c>
      <c r="J1982" t="s">
        <v>401</v>
      </c>
    </row>
    <row r="1983" spans="1:10" x14ac:dyDescent="0.45">
      <c r="A1983" t="s">
        <v>14</v>
      </c>
      <c r="B1983" t="s">
        <v>118</v>
      </c>
      <c r="C1983" t="s">
        <v>121</v>
      </c>
      <c r="D1983" s="1" t="s">
        <v>521</v>
      </c>
      <c r="E1983" t="s">
        <v>48</v>
      </c>
      <c r="F1983" t="s">
        <v>27</v>
      </c>
      <c r="G1983" t="s">
        <v>254</v>
      </c>
      <c r="H1983" t="s">
        <v>360</v>
      </c>
      <c r="I1983" t="str">
        <f>RIGHT(HvDOutputData[[#This Row],[OPLocCode]],1)</f>
        <v>B</v>
      </c>
      <c r="J1983" t="s">
        <v>407</v>
      </c>
    </row>
    <row r="1984" spans="1:10" x14ac:dyDescent="0.45">
      <c r="A1984" t="s">
        <v>14</v>
      </c>
      <c r="B1984" t="s">
        <v>118</v>
      </c>
      <c r="C1984" t="s">
        <v>121</v>
      </c>
      <c r="D1984" s="1" t="s">
        <v>521</v>
      </c>
      <c r="E1984" t="s">
        <v>48</v>
      </c>
      <c r="F1984" t="s">
        <v>27</v>
      </c>
      <c r="G1984" t="s">
        <v>254</v>
      </c>
      <c r="H1984" t="s">
        <v>361</v>
      </c>
      <c r="I1984" t="str">
        <f>RIGHT(HvDOutputData[[#This Row],[OPLocCode]],1)</f>
        <v>C</v>
      </c>
      <c r="J1984" t="s">
        <v>413</v>
      </c>
    </row>
    <row r="1985" spans="1:10" x14ac:dyDescent="0.45">
      <c r="A1985" t="s">
        <v>14</v>
      </c>
      <c r="B1985" t="s">
        <v>118</v>
      </c>
      <c r="C1985" t="s">
        <v>121</v>
      </c>
      <c r="D1985" s="1" t="s">
        <v>521</v>
      </c>
      <c r="E1985" t="s">
        <v>48</v>
      </c>
      <c r="F1985" t="s">
        <v>27</v>
      </c>
      <c r="G1985" t="s">
        <v>254</v>
      </c>
      <c r="H1985" t="s">
        <v>350</v>
      </c>
      <c r="I1985" t="str">
        <f>RIGHT(HvDOutputData[[#This Row],[OPLocCode]],1)</f>
        <v>A</v>
      </c>
      <c r="J1985" t="s">
        <v>419</v>
      </c>
    </row>
    <row r="1986" spans="1:10" x14ac:dyDescent="0.45">
      <c r="A1986" t="s">
        <v>14</v>
      </c>
      <c r="B1986" t="s">
        <v>118</v>
      </c>
      <c r="C1986" t="s">
        <v>121</v>
      </c>
      <c r="D1986" s="1" t="s">
        <v>521</v>
      </c>
      <c r="E1986" t="s">
        <v>48</v>
      </c>
      <c r="F1986" t="s">
        <v>27</v>
      </c>
      <c r="G1986" t="s">
        <v>254</v>
      </c>
      <c r="H1986" t="s">
        <v>351</v>
      </c>
      <c r="I1986" t="str">
        <f>RIGHT(HvDOutputData[[#This Row],[OPLocCode]],1)</f>
        <v>B</v>
      </c>
      <c r="J1986" t="s">
        <v>425</v>
      </c>
    </row>
    <row r="1987" spans="1:10" x14ac:dyDescent="0.45">
      <c r="A1987" t="s">
        <v>14</v>
      </c>
      <c r="B1987" t="s">
        <v>118</v>
      </c>
      <c r="C1987" t="s">
        <v>121</v>
      </c>
      <c r="D1987" s="1" t="s">
        <v>521</v>
      </c>
      <c r="E1987" t="s">
        <v>48</v>
      </c>
      <c r="F1987" t="s">
        <v>27</v>
      </c>
      <c r="G1987" t="s">
        <v>254</v>
      </c>
      <c r="H1987" t="s">
        <v>352</v>
      </c>
      <c r="I1987" t="str">
        <f>RIGHT(HvDOutputData[[#This Row],[OPLocCode]],1)</f>
        <v>C</v>
      </c>
      <c r="J1987" t="s">
        <v>431</v>
      </c>
    </row>
    <row r="1988" spans="1:10" x14ac:dyDescent="0.45">
      <c r="A1988" t="s">
        <v>14</v>
      </c>
      <c r="B1988" t="s">
        <v>118</v>
      </c>
      <c r="C1988" t="s">
        <v>121</v>
      </c>
      <c r="D1988" s="1" t="s">
        <v>521</v>
      </c>
      <c r="E1988" t="s">
        <v>48</v>
      </c>
      <c r="F1988" t="s">
        <v>27</v>
      </c>
      <c r="G1988" t="s">
        <v>254</v>
      </c>
      <c r="H1988" t="s">
        <v>353</v>
      </c>
      <c r="I1988" t="str">
        <f>RIGHT(HvDOutputData[[#This Row],[OPLocCode]],1)</f>
        <v>A</v>
      </c>
      <c r="J1988" t="s">
        <v>437</v>
      </c>
    </row>
    <row r="1989" spans="1:10" x14ac:dyDescent="0.45">
      <c r="A1989" t="s">
        <v>14</v>
      </c>
      <c r="B1989" t="s">
        <v>118</v>
      </c>
      <c r="C1989" t="s">
        <v>121</v>
      </c>
      <c r="D1989" s="1" t="s">
        <v>521</v>
      </c>
      <c r="E1989" t="s">
        <v>48</v>
      </c>
      <c r="F1989" t="s">
        <v>27</v>
      </c>
      <c r="G1989" t="s">
        <v>254</v>
      </c>
      <c r="H1989" t="s">
        <v>354</v>
      </c>
      <c r="I1989" t="str">
        <f>RIGHT(HvDOutputData[[#This Row],[OPLocCode]],1)</f>
        <v>B</v>
      </c>
      <c r="J1989" t="s">
        <v>443</v>
      </c>
    </row>
    <row r="1990" spans="1:10" x14ac:dyDescent="0.45">
      <c r="A1990" t="s">
        <v>14</v>
      </c>
      <c r="B1990" t="s">
        <v>118</v>
      </c>
      <c r="C1990" t="s">
        <v>121</v>
      </c>
      <c r="D1990" s="1" t="s">
        <v>521</v>
      </c>
      <c r="E1990" t="s">
        <v>48</v>
      </c>
      <c r="F1990" t="s">
        <v>27</v>
      </c>
      <c r="G1990" t="s">
        <v>254</v>
      </c>
      <c r="H1990" t="s">
        <v>355</v>
      </c>
      <c r="I1990" t="str">
        <f>RIGHT(HvDOutputData[[#This Row],[OPLocCode]],1)</f>
        <v>C</v>
      </c>
      <c r="J1990" t="s">
        <v>449</v>
      </c>
    </row>
    <row r="1991" spans="1:10" x14ac:dyDescent="0.45">
      <c r="A1991" t="s">
        <v>14</v>
      </c>
      <c r="B1991" t="s">
        <v>118</v>
      </c>
      <c r="C1991" t="s">
        <v>121</v>
      </c>
      <c r="D1991" s="1" t="s">
        <v>521</v>
      </c>
      <c r="E1991" t="s">
        <v>48</v>
      </c>
      <c r="F1991" t="s">
        <v>27</v>
      </c>
      <c r="G1991" t="s">
        <v>254</v>
      </c>
      <c r="H1991" t="s">
        <v>356</v>
      </c>
      <c r="I1991" t="str">
        <f>RIGHT(HvDOutputData[[#This Row],[OPLocCode]],1)</f>
        <v>A</v>
      </c>
      <c r="J1991" t="s">
        <v>455</v>
      </c>
    </row>
    <row r="1992" spans="1:10" x14ac:dyDescent="0.45">
      <c r="A1992" t="s">
        <v>14</v>
      </c>
      <c r="B1992" t="s">
        <v>118</v>
      </c>
      <c r="C1992" t="s">
        <v>121</v>
      </c>
      <c r="D1992" s="1" t="s">
        <v>521</v>
      </c>
      <c r="E1992" t="s">
        <v>48</v>
      </c>
      <c r="F1992" t="s">
        <v>27</v>
      </c>
      <c r="G1992" t="s">
        <v>254</v>
      </c>
      <c r="H1992" t="s">
        <v>357</v>
      </c>
      <c r="I1992" t="str">
        <f>RIGHT(HvDOutputData[[#This Row],[OPLocCode]],1)</f>
        <v>B</v>
      </c>
      <c r="J1992" t="s">
        <v>461</v>
      </c>
    </row>
    <row r="1993" spans="1:10" x14ac:dyDescent="0.45">
      <c r="A1993" t="s">
        <v>14</v>
      </c>
      <c r="B1993" t="s">
        <v>118</v>
      </c>
      <c r="C1993" t="s">
        <v>121</v>
      </c>
      <c r="D1993" s="1" t="s">
        <v>521</v>
      </c>
      <c r="E1993" t="s">
        <v>48</v>
      </c>
      <c r="F1993" t="s">
        <v>27</v>
      </c>
      <c r="G1993" t="s">
        <v>254</v>
      </c>
      <c r="H1993" t="s">
        <v>358</v>
      </c>
      <c r="I1993" t="str">
        <f>RIGHT(HvDOutputData[[#This Row],[OPLocCode]],1)</f>
        <v>C</v>
      </c>
      <c r="J1993" t="s">
        <v>467</v>
      </c>
    </row>
    <row r="1994" spans="1:10" x14ac:dyDescent="0.45">
      <c r="A1994" t="s">
        <v>14</v>
      </c>
      <c r="B1994" t="s">
        <v>116</v>
      </c>
      <c r="C1994" t="s">
        <v>119</v>
      </c>
      <c r="D1994" s="1" t="s">
        <v>522</v>
      </c>
      <c r="E1994" t="s">
        <v>49</v>
      </c>
      <c r="F1994" t="s">
        <v>27</v>
      </c>
      <c r="G1994" t="s">
        <v>254</v>
      </c>
      <c r="H1994" t="s">
        <v>262</v>
      </c>
      <c r="I1994" t="str">
        <f>RIGHT(HvDOutputData[[#This Row],[OPLocCode]],1)</f>
        <v>1</v>
      </c>
      <c r="J1994" t="s">
        <v>362</v>
      </c>
    </row>
    <row r="1995" spans="1:10" x14ac:dyDescent="0.45">
      <c r="A1995" t="s">
        <v>14</v>
      </c>
      <c r="B1995" t="s">
        <v>116</v>
      </c>
      <c r="C1995" t="s">
        <v>119</v>
      </c>
      <c r="D1995" s="1" t="s">
        <v>522</v>
      </c>
      <c r="E1995" t="s">
        <v>49</v>
      </c>
      <c r="F1995" t="s">
        <v>27</v>
      </c>
      <c r="G1995" t="s">
        <v>254</v>
      </c>
      <c r="H1995" t="s">
        <v>263</v>
      </c>
      <c r="I1995" t="str">
        <f>RIGHT(HvDOutputData[[#This Row],[OPLocCode]],1)</f>
        <v>2</v>
      </c>
      <c r="J1995" t="s">
        <v>363</v>
      </c>
    </row>
    <row r="1996" spans="1:10" x14ac:dyDescent="0.45">
      <c r="A1996" t="s">
        <v>14</v>
      </c>
      <c r="B1996" t="s">
        <v>116</v>
      </c>
      <c r="C1996" t="s">
        <v>119</v>
      </c>
      <c r="D1996" s="1" t="s">
        <v>522</v>
      </c>
      <c r="E1996" t="s">
        <v>49</v>
      </c>
      <c r="F1996" t="s">
        <v>27</v>
      </c>
      <c r="G1996" t="s">
        <v>254</v>
      </c>
      <c r="H1996" t="s">
        <v>264</v>
      </c>
      <c r="I1996" t="str">
        <f>RIGHT(HvDOutputData[[#This Row],[OPLocCode]],1)</f>
        <v>3</v>
      </c>
      <c r="J1996" t="s">
        <v>364</v>
      </c>
    </row>
    <row r="1997" spans="1:10" x14ac:dyDescent="0.45">
      <c r="A1997" t="s">
        <v>14</v>
      </c>
      <c r="B1997" t="s">
        <v>116</v>
      </c>
      <c r="C1997" t="s">
        <v>119</v>
      </c>
      <c r="D1997" s="1" t="s">
        <v>522</v>
      </c>
      <c r="E1997" t="s">
        <v>49</v>
      </c>
      <c r="F1997" t="s">
        <v>27</v>
      </c>
      <c r="G1997" t="s">
        <v>254</v>
      </c>
      <c r="H1997" t="s">
        <v>265</v>
      </c>
      <c r="I1997" t="str">
        <f>RIGHT(HvDOutputData[[#This Row],[OPLocCode]],1)</f>
        <v>4</v>
      </c>
      <c r="J1997" t="s">
        <v>362</v>
      </c>
    </row>
    <row r="1998" spans="1:10" x14ac:dyDescent="0.45">
      <c r="A1998" t="s">
        <v>14</v>
      </c>
      <c r="B1998" t="s">
        <v>116</v>
      </c>
      <c r="C1998" t="s">
        <v>119</v>
      </c>
      <c r="D1998" s="1" t="s">
        <v>522</v>
      </c>
      <c r="E1998" t="s">
        <v>49</v>
      </c>
      <c r="F1998" t="s">
        <v>27</v>
      </c>
      <c r="G1998" t="s">
        <v>254</v>
      </c>
      <c r="H1998" t="s">
        <v>266</v>
      </c>
      <c r="I1998" t="str">
        <f>RIGHT(HvDOutputData[[#This Row],[OPLocCode]],1)</f>
        <v>5</v>
      </c>
      <c r="J1998" t="s">
        <v>365</v>
      </c>
    </row>
    <row r="1999" spans="1:10" x14ac:dyDescent="0.45">
      <c r="A1999" t="s">
        <v>14</v>
      </c>
      <c r="B1999" t="s">
        <v>116</v>
      </c>
      <c r="C1999" t="s">
        <v>119</v>
      </c>
      <c r="D1999" s="1" t="s">
        <v>522</v>
      </c>
      <c r="E1999" t="s">
        <v>49</v>
      </c>
      <c r="F1999" t="s">
        <v>27</v>
      </c>
      <c r="G1999" t="s">
        <v>254</v>
      </c>
      <c r="H1999" t="s">
        <v>267</v>
      </c>
      <c r="I1999" t="str">
        <f>RIGHT(HvDOutputData[[#This Row],[OPLocCode]],1)</f>
        <v>6</v>
      </c>
      <c r="J1999" t="s">
        <v>366</v>
      </c>
    </row>
    <row r="2000" spans="1:10" x14ac:dyDescent="0.45">
      <c r="A2000" t="s">
        <v>14</v>
      </c>
      <c r="B2000" t="s">
        <v>116</v>
      </c>
      <c r="C2000" t="s">
        <v>119</v>
      </c>
      <c r="D2000" s="1" t="s">
        <v>522</v>
      </c>
      <c r="E2000" t="s">
        <v>49</v>
      </c>
      <c r="F2000" t="s">
        <v>27</v>
      </c>
      <c r="G2000" t="s">
        <v>254</v>
      </c>
      <c r="H2000" t="s">
        <v>256</v>
      </c>
      <c r="I2000" t="str">
        <f>RIGHT(HvDOutputData[[#This Row],[OPLocCode]],1)</f>
        <v>1</v>
      </c>
      <c r="J2000" t="s">
        <v>367</v>
      </c>
    </row>
    <row r="2001" spans="1:10" x14ac:dyDescent="0.45">
      <c r="A2001" t="s">
        <v>14</v>
      </c>
      <c r="B2001" t="s">
        <v>116</v>
      </c>
      <c r="C2001" t="s">
        <v>119</v>
      </c>
      <c r="D2001" s="1" t="s">
        <v>522</v>
      </c>
      <c r="E2001" t="s">
        <v>49</v>
      </c>
      <c r="F2001" t="s">
        <v>27</v>
      </c>
      <c r="G2001" t="s">
        <v>254</v>
      </c>
      <c r="H2001" t="s">
        <v>257</v>
      </c>
      <c r="I2001" t="str">
        <f>RIGHT(HvDOutputData[[#This Row],[OPLocCode]],1)</f>
        <v>2</v>
      </c>
      <c r="J2001" t="s">
        <v>368</v>
      </c>
    </row>
    <row r="2002" spans="1:10" x14ac:dyDescent="0.45">
      <c r="A2002" t="s">
        <v>14</v>
      </c>
      <c r="B2002" t="s">
        <v>116</v>
      </c>
      <c r="C2002" t="s">
        <v>119</v>
      </c>
      <c r="D2002" s="1" t="s">
        <v>522</v>
      </c>
      <c r="E2002" t="s">
        <v>49</v>
      </c>
      <c r="F2002" t="s">
        <v>27</v>
      </c>
      <c r="G2002" t="s">
        <v>254</v>
      </c>
      <c r="H2002" t="s">
        <v>258</v>
      </c>
      <c r="I2002" t="str">
        <f>RIGHT(HvDOutputData[[#This Row],[OPLocCode]],1)</f>
        <v>3</v>
      </c>
      <c r="J2002" t="s">
        <v>369</v>
      </c>
    </row>
    <row r="2003" spans="1:10" x14ac:dyDescent="0.45">
      <c r="A2003" t="s">
        <v>14</v>
      </c>
      <c r="B2003" t="s">
        <v>116</v>
      </c>
      <c r="C2003" t="s">
        <v>119</v>
      </c>
      <c r="D2003" s="1" t="s">
        <v>522</v>
      </c>
      <c r="E2003" t="s">
        <v>49</v>
      </c>
      <c r="F2003" t="s">
        <v>27</v>
      </c>
      <c r="G2003" t="s">
        <v>254</v>
      </c>
      <c r="H2003" t="s">
        <v>259</v>
      </c>
      <c r="I2003" t="str">
        <f>RIGHT(HvDOutputData[[#This Row],[OPLocCode]],1)</f>
        <v>4</v>
      </c>
      <c r="J2003" t="s">
        <v>367</v>
      </c>
    </row>
    <row r="2004" spans="1:10" x14ac:dyDescent="0.45">
      <c r="A2004" t="s">
        <v>14</v>
      </c>
      <c r="B2004" t="s">
        <v>116</v>
      </c>
      <c r="C2004" t="s">
        <v>119</v>
      </c>
      <c r="D2004" s="1" t="s">
        <v>522</v>
      </c>
      <c r="E2004" t="s">
        <v>49</v>
      </c>
      <c r="F2004" t="s">
        <v>27</v>
      </c>
      <c r="G2004" t="s">
        <v>254</v>
      </c>
      <c r="H2004" t="s">
        <v>260</v>
      </c>
      <c r="I2004" t="str">
        <f>RIGHT(HvDOutputData[[#This Row],[OPLocCode]],1)</f>
        <v>5</v>
      </c>
      <c r="J2004" t="s">
        <v>370</v>
      </c>
    </row>
    <row r="2005" spans="1:10" x14ac:dyDescent="0.45">
      <c r="A2005" t="s">
        <v>14</v>
      </c>
      <c r="B2005" t="s">
        <v>116</v>
      </c>
      <c r="C2005" t="s">
        <v>119</v>
      </c>
      <c r="D2005" s="1" t="s">
        <v>522</v>
      </c>
      <c r="E2005" t="s">
        <v>49</v>
      </c>
      <c r="F2005" t="s">
        <v>27</v>
      </c>
      <c r="G2005" t="s">
        <v>254</v>
      </c>
      <c r="H2005" t="s">
        <v>261</v>
      </c>
      <c r="I2005" t="str">
        <f>RIGHT(HvDOutputData[[#This Row],[OPLocCode]],1)</f>
        <v>6</v>
      </c>
      <c r="J2005" t="s">
        <v>371</v>
      </c>
    </row>
    <row r="2006" spans="1:10" x14ac:dyDescent="0.45">
      <c r="A2006" t="s">
        <v>14</v>
      </c>
      <c r="B2006" t="s">
        <v>116</v>
      </c>
      <c r="C2006" t="s">
        <v>119</v>
      </c>
      <c r="D2006" s="1" t="s">
        <v>522</v>
      </c>
      <c r="E2006" t="s">
        <v>49</v>
      </c>
      <c r="F2006" t="s">
        <v>27</v>
      </c>
      <c r="G2006" t="s">
        <v>254</v>
      </c>
      <c r="H2006" t="s">
        <v>268</v>
      </c>
      <c r="I2006" t="str">
        <f>RIGHT(HvDOutputData[[#This Row],[OPLocCode]],1)</f>
        <v>1</v>
      </c>
      <c r="J2006" t="s">
        <v>372</v>
      </c>
    </row>
    <row r="2007" spans="1:10" x14ac:dyDescent="0.45">
      <c r="A2007" t="s">
        <v>14</v>
      </c>
      <c r="B2007" t="s">
        <v>116</v>
      </c>
      <c r="C2007" t="s">
        <v>119</v>
      </c>
      <c r="D2007" s="1" t="s">
        <v>522</v>
      </c>
      <c r="E2007" t="s">
        <v>49</v>
      </c>
      <c r="F2007" t="s">
        <v>27</v>
      </c>
      <c r="G2007" t="s">
        <v>254</v>
      </c>
      <c r="H2007" t="s">
        <v>269</v>
      </c>
      <c r="I2007" t="str">
        <f>RIGHT(HvDOutputData[[#This Row],[OPLocCode]],1)</f>
        <v>2</v>
      </c>
      <c r="J2007" t="s">
        <v>373</v>
      </c>
    </row>
    <row r="2008" spans="1:10" x14ac:dyDescent="0.45">
      <c r="A2008" t="s">
        <v>14</v>
      </c>
      <c r="B2008" t="s">
        <v>116</v>
      </c>
      <c r="C2008" t="s">
        <v>119</v>
      </c>
      <c r="D2008" s="1" t="s">
        <v>522</v>
      </c>
      <c r="E2008" t="s">
        <v>49</v>
      </c>
      <c r="F2008" t="s">
        <v>27</v>
      </c>
      <c r="G2008" t="s">
        <v>254</v>
      </c>
      <c r="H2008" t="s">
        <v>270</v>
      </c>
      <c r="I2008" t="str">
        <f>RIGHT(HvDOutputData[[#This Row],[OPLocCode]],1)</f>
        <v>3</v>
      </c>
      <c r="J2008" t="s">
        <v>374</v>
      </c>
    </row>
    <row r="2009" spans="1:10" x14ac:dyDescent="0.45">
      <c r="A2009" t="s">
        <v>14</v>
      </c>
      <c r="B2009" t="s">
        <v>116</v>
      </c>
      <c r="C2009" t="s">
        <v>119</v>
      </c>
      <c r="D2009" s="1" t="s">
        <v>522</v>
      </c>
      <c r="E2009" t="s">
        <v>49</v>
      </c>
      <c r="F2009" t="s">
        <v>27</v>
      </c>
      <c r="G2009" t="s">
        <v>254</v>
      </c>
      <c r="H2009" t="s">
        <v>271</v>
      </c>
      <c r="I2009" t="str">
        <f>RIGHT(HvDOutputData[[#This Row],[OPLocCode]],1)</f>
        <v>4</v>
      </c>
      <c r="J2009" t="s">
        <v>375</v>
      </c>
    </row>
    <row r="2010" spans="1:10" x14ac:dyDescent="0.45">
      <c r="A2010" t="s">
        <v>14</v>
      </c>
      <c r="B2010" t="s">
        <v>116</v>
      </c>
      <c r="C2010" t="s">
        <v>119</v>
      </c>
      <c r="D2010" s="1" t="s">
        <v>522</v>
      </c>
      <c r="E2010" t="s">
        <v>49</v>
      </c>
      <c r="F2010" t="s">
        <v>27</v>
      </c>
      <c r="G2010" t="s">
        <v>254</v>
      </c>
      <c r="H2010" t="s">
        <v>272</v>
      </c>
      <c r="I2010" t="str">
        <f>RIGHT(HvDOutputData[[#This Row],[OPLocCode]],1)</f>
        <v>5</v>
      </c>
      <c r="J2010" t="s">
        <v>376</v>
      </c>
    </row>
    <row r="2011" spans="1:10" x14ac:dyDescent="0.45">
      <c r="A2011" t="s">
        <v>14</v>
      </c>
      <c r="B2011" t="s">
        <v>116</v>
      </c>
      <c r="C2011" t="s">
        <v>119</v>
      </c>
      <c r="D2011" s="1" t="s">
        <v>522</v>
      </c>
      <c r="E2011" t="s">
        <v>49</v>
      </c>
      <c r="F2011" t="s">
        <v>27</v>
      </c>
      <c r="G2011" t="s">
        <v>254</v>
      </c>
      <c r="H2011" t="s">
        <v>273</v>
      </c>
      <c r="I2011" t="str">
        <f>RIGHT(HvDOutputData[[#This Row],[OPLocCode]],1)</f>
        <v>6</v>
      </c>
      <c r="J2011" t="s">
        <v>377</v>
      </c>
    </row>
    <row r="2012" spans="1:10" x14ac:dyDescent="0.45">
      <c r="A2012" t="s">
        <v>14</v>
      </c>
      <c r="B2012" t="s">
        <v>116</v>
      </c>
      <c r="C2012" t="s">
        <v>119</v>
      </c>
      <c r="D2012" s="1" t="s">
        <v>522</v>
      </c>
      <c r="E2012" t="s">
        <v>49</v>
      </c>
      <c r="F2012" t="s">
        <v>27</v>
      </c>
      <c r="G2012" t="s">
        <v>254</v>
      </c>
      <c r="H2012" t="s">
        <v>274</v>
      </c>
      <c r="I2012" t="str">
        <f>RIGHT(HvDOutputData[[#This Row],[OPLocCode]],1)</f>
        <v>1</v>
      </c>
      <c r="J2012" t="s">
        <v>378</v>
      </c>
    </row>
    <row r="2013" spans="1:10" x14ac:dyDescent="0.45">
      <c r="A2013" t="s">
        <v>14</v>
      </c>
      <c r="B2013" t="s">
        <v>116</v>
      </c>
      <c r="C2013" t="s">
        <v>119</v>
      </c>
      <c r="D2013" s="1" t="s">
        <v>522</v>
      </c>
      <c r="E2013" t="s">
        <v>49</v>
      </c>
      <c r="F2013" t="s">
        <v>27</v>
      </c>
      <c r="G2013" t="s">
        <v>254</v>
      </c>
      <c r="H2013" t="s">
        <v>275</v>
      </c>
      <c r="I2013" t="str">
        <f>RIGHT(HvDOutputData[[#This Row],[OPLocCode]],1)</f>
        <v>2</v>
      </c>
      <c r="J2013" t="s">
        <v>379</v>
      </c>
    </row>
    <row r="2014" spans="1:10" x14ac:dyDescent="0.45">
      <c r="A2014" t="s">
        <v>14</v>
      </c>
      <c r="B2014" t="s">
        <v>116</v>
      </c>
      <c r="C2014" t="s">
        <v>119</v>
      </c>
      <c r="D2014" s="1" t="s">
        <v>522</v>
      </c>
      <c r="E2014" t="s">
        <v>49</v>
      </c>
      <c r="F2014" t="s">
        <v>27</v>
      </c>
      <c r="G2014" t="s">
        <v>254</v>
      </c>
      <c r="H2014" t="s">
        <v>276</v>
      </c>
      <c r="I2014" t="str">
        <f>RIGHT(HvDOutputData[[#This Row],[OPLocCode]],1)</f>
        <v>3</v>
      </c>
      <c r="J2014" t="s">
        <v>380</v>
      </c>
    </row>
    <row r="2015" spans="1:10" x14ac:dyDescent="0.45">
      <c r="A2015" t="s">
        <v>14</v>
      </c>
      <c r="B2015" t="s">
        <v>116</v>
      </c>
      <c r="C2015" t="s">
        <v>119</v>
      </c>
      <c r="D2015" s="1" t="s">
        <v>522</v>
      </c>
      <c r="E2015" t="s">
        <v>49</v>
      </c>
      <c r="F2015" t="s">
        <v>27</v>
      </c>
      <c r="G2015" t="s">
        <v>254</v>
      </c>
      <c r="H2015" t="s">
        <v>277</v>
      </c>
      <c r="I2015" t="str">
        <f>RIGHT(HvDOutputData[[#This Row],[OPLocCode]],1)</f>
        <v>4</v>
      </c>
      <c r="J2015" t="s">
        <v>381</v>
      </c>
    </row>
    <row r="2016" spans="1:10" x14ac:dyDescent="0.45">
      <c r="A2016" t="s">
        <v>14</v>
      </c>
      <c r="B2016" t="s">
        <v>116</v>
      </c>
      <c r="C2016" t="s">
        <v>119</v>
      </c>
      <c r="D2016" s="1" t="s">
        <v>522</v>
      </c>
      <c r="E2016" t="s">
        <v>49</v>
      </c>
      <c r="F2016" t="s">
        <v>27</v>
      </c>
      <c r="G2016" t="s">
        <v>254</v>
      </c>
      <c r="H2016" t="s">
        <v>278</v>
      </c>
      <c r="I2016" t="str">
        <f>RIGHT(HvDOutputData[[#This Row],[OPLocCode]],1)</f>
        <v>5</v>
      </c>
      <c r="J2016" t="s">
        <v>382</v>
      </c>
    </row>
    <row r="2017" spans="1:10" x14ac:dyDescent="0.45">
      <c r="A2017" t="s">
        <v>14</v>
      </c>
      <c r="B2017" t="s">
        <v>116</v>
      </c>
      <c r="C2017" t="s">
        <v>119</v>
      </c>
      <c r="D2017" s="1" t="s">
        <v>522</v>
      </c>
      <c r="E2017" t="s">
        <v>49</v>
      </c>
      <c r="F2017" t="s">
        <v>27</v>
      </c>
      <c r="G2017" t="s">
        <v>254</v>
      </c>
      <c r="H2017" t="s">
        <v>279</v>
      </c>
      <c r="I2017" t="str">
        <f>RIGHT(HvDOutputData[[#This Row],[OPLocCode]],1)</f>
        <v>6</v>
      </c>
      <c r="J2017" t="s">
        <v>383</v>
      </c>
    </row>
    <row r="2018" spans="1:10" x14ac:dyDescent="0.45">
      <c r="A2018" t="s">
        <v>14</v>
      </c>
      <c r="B2018" t="s">
        <v>116</v>
      </c>
      <c r="C2018" t="s">
        <v>119</v>
      </c>
      <c r="D2018" s="1" t="s">
        <v>522</v>
      </c>
      <c r="E2018" t="s">
        <v>49</v>
      </c>
      <c r="F2018" t="s">
        <v>27</v>
      </c>
      <c r="G2018" t="s">
        <v>254</v>
      </c>
      <c r="H2018" t="s">
        <v>280</v>
      </c>
      <c r="I2018" t="str">
        <f>RIGHT(HvDOutputData[[#This Row],[OPLocCode]],1)</f>
        <v>1</v>
      </c>
      <c r="J2018" t="s">
        <v>384</v>
      </c>
    </row>
    <row r="2019" spans="1:10" x14ac:dyDescent="0.45">
      <c r="A2019" t="s">
        <v>14</v>
      </c>
      <c r="B2019" t="s">
        <v>116</v>
      </c>
      <c r="C2019" t="s">
        <v>119</v>
      </c>
      <c r="D2019" s="1" t="s">
        <v>522</v>
      </c>
      <c r="E2019" t="s">
        <v>49</v>
      </c>
      <c r="F2019" t="s">
        <v>27</v>
      </c>
      <c r="G2019" t="s">
        <v>254</v>
      </c>
      <c r="H2019" t="s">
        <v>281</v>
      </c>
      <c r="I2019" t="str">
        <f>RIGHT(HvDOutputData[[#This Row],[OPLocCode]],1)</f>
        <v>2</v>
      </c>
      <c r="J2019" t="s">
        <v>385</v>
      </c>
    </row>
    <row r="2020" spans="1:10" x14ac:dyDescent="0.45">
      <c r="A2020" t="s">
        <v>14</v>
      </c>
      <c r="B2020" t="s">
        <v>116</v>
      </c>
      <c r="C2020" t="s">
        <v>119</v>
      </c>
      <c r="D2020" s="1" t="s">
        <v>522</v>
      </c>
      <c r="E2020" t="s">
        <v>49</v>
      </c>
      <c r="F2020" t="s">
        <v>27</v>
      </c>
      <c r="G2020" t="s">
        <v>254</v>
      </c>
      <c r="H2020" t="s">
        <v>282</v>
      </c>
      <c r="I2020" t="str">
        <f>RIGHT(HvDOutputData[[#This Row],[OPLocCode]],1)</f>
        <v>3</v>
      </c>
      <c r="J2020" t="s">
        <v>386</v>
      </c>
    </row>
    <row r="2021" spans="1:10" x14ac:dyDescent="0.45">
      <c r="A2021" t="s">
        <v>14</v>
      </c>
      <c r="B2021" t="s">
        <v>116</v>
      </c>
      <c r="C2021" t="s">
        <v>119</v>
      </c>
      <c r="D2021" s="1" t="s">
        <v>522</v>
      </c>
      <c r="E2021" t="s">
        <v>49</v>
      </c>
      <c r="F2021" t="s">
        <v>27</v>
      </c>
      <c r="G2021" t="s">
        <v>254</v>
      </c>
      <c r="H2021" t="s">
        <v>283</v>
      </c>
      <c r="I2021" t="str">
        <f>RIGHT(HvDOutputData[[#This Row],[OPLocCode]],1)</f>
        <v>4</v>
      </c>
      <c r="J2021" t="s">
        <v>387</v>
      </c>
    </row>
    <row r="2022" spans="1:10" x14ac:dyDescent="0.45">
      <c r="A2022" t="s">
        <v>14</v>
      </c>
      <c r="B2022" t="s">
        <v>116</v>
      </c>
      <c r="C2022" t="s">
        <v>119</v>
      </c>
      <c r="D2022" s="1" t="s">
        <v>522</v>
      </c>
      <c r="E2022" t="s">
        <v>49</v>
      </c>
      <c r="F2022" t="s">
        <v>27</v>
      </c>
      <c r="G2022" t="s">
        <v>254</v>
      </c>
      <c r="H2022" t="s">
        <v>284</v>
      </c>
      <c r="I2022" t="str">
        <f>RIGHT(HvDOutputData[[#This Row],[OPLocCode]],1)</f>
        <v>5</v>
      </c>
      <c r="J2022" t="s">
        <v>388</v>
      </c>
    </row>
    <row r="2023" spans="1:10" x14ac:dyDescent="0.45">
      <c r="A2023" t="s">
        <v>14</v>
      </c>
      <c r="B2023" t="s">
        <v>116</v>
      </c>
      <c r="C2023" t="s">
        <v>119</v>
      </c>
      <c r="D2023" s="1" t="s">
        <v>522</v>
      </c>
      <c r="E2023" t="s">
        <v>49</v>
      </c>
      <c r="F2023" t="s">
        <v>27</v>
      </c>
      <c r="G2023" t="s">
        <v>254</v>
      </c>
      <c r="H2023" t="s">
        <v>285</v>
      </c>
      <c r="I2023" t="str">
        <f>RIGHT(HvDOutputData[[#This Row],[OPLocCode]],1)</f>
        <v>6</v>
      </c>
      <c r="J2023" t="s">
        <v>389</v>
      </c>
    </row>
    <row r="2024" spans="1:10" x14ac:dyDescent="0.45">
      <c r="A2024" t="s">
        <v>14</v>
      </c>
      <c r="B2024" t="s">
        <v>116</v>
      </c>
      <c r="C2024" t="s">
        <v>119</v>
      </c>
      <c r="D2024" s="1" t="s">
        <v>522</v>
      </c>
      <c r="E2024" t="s">
        <v>49</v>
      </c>
      <c r="F2024" t="s">
        <v>27</v>
      </c>
      <c r="G2024" t="s">
        <v>254</v>
      </c>
      <c r="H2024" t="s">
        <v>29</v>
      </c>
      <c r="I2024" t="str">
        <f>RIGHT(HvDOutputData[[#This Row],[OPLocCode]],1)</f>
        <v>1</v>
      </c>
      <c r="J2024" t="s">
        <v>390</v>
      </c>
    </row>
    <row r="2025" spans="1:10" x14ac:dyDescent="0.45">
      <c r="A2025" t="s">
        <v>14</v>
      </c>
      <c r="B2025" t="s">
        <v>116</v>
      </c>
      <c r="C2025" t="s">
        <v>119</v>
      </c>
      <c r="D2025" s="1" t="s">
        <v>522</v>
      </c>
      <c r="E2025" t="s">
        <v>49</v>
      </c>
      <c r="F2025" t="s">
        <v>27</v>
      </c>
      <c r="G2025" t="s">
        <v>254</v>
      </c>
      <c r="H2025" t="s">
        <v>137</v>
      </c>
      <c r="I2025" t="str">
        <f>RIGHT(HvDOutputData[[#This Row],[OPLocCode]],1)</f>
        <v>2</v>
      </c>
      <c r="J2025" t="s">
        <v>391</v>
      </c>
    </row>
    <row r="2026" spans="1:10" x14ac:dyDescent="0.45">
      <c r="A2026" t="s">
        <v>14</v>
      </c>
      <c r="B2026" t="s">
        <v>116</v>
      </c>
      <c r="C2026" t="s">
        <v>119</v>
      </c>
      <c r="D2026" s="1" t="s">
        <v>522</v>
      </c>
      <c r="E2026" t="s">
        <v>49</v>
      </c>
      <c r="F2026" t="s">
        <v>27</v>
      </c>
      <c r="G2026" t="s">
        <v>254</v>
      </c>
      <c r="H2026" t="s">
        <v>286</v>
      </c>
      <c r="I2026" t="str">
        <f>RIGHT(HvDOutputData[[#This Row],[OPLocCode]],1)</f>
        <v>3</v>
      </c>
      <c r="J2026" t="s">
        <v>392</v>
      </c>
    </row>
    <row r="2027" spans="1:10" x14ac:dyDescent="0.45">
      <c r="A2027" t="s">
        <v>14</v>
      </c>
      <c r="B2027" t="s">
        <v>116</v>
      </c>
      <c r="C2027" t="s">
        <v>119</v>
      </c>
      <c r="D2027" s="1" t="s">
        <v>522</v>
      </c>
      <c r="E2027" t="s">
        <v>49</v>
      </c>
      <c r="F2027" t="s">
        <v>27</v>
      </c>
      <c r="G2027" t="s">
        <v>254</v>
      </c>
      <c r="H2027" t="s">
        <v>287</v>
      </c>
      <c r="I2027" t="str">
        <f>RIGHT(HvDOutputData[[#This Row],[OPLocCode]],1)</f>
        <v>4</v>
      </c>
      <c r="J2027" t="s">
        <v>393</v>
      </c>
    </row>
    <row r="2028" spans="1:10" x14ac:dyDescent="0.45">
      <c r="A2028" t="s">
        <v>14</v>
      </c>
      <c r="B2028" t="s">
        <v>116</v>
      </c>
      <c r="C2028" t="s">
        <v>119</v>
      </c>
      <c r="D2028" s="1" t="s">
        <v>522</v>
      </c>
      <c r="E2028" t="s">
        <v>49</v>
      </c>
      <c r="F2028" t="s">
        <v>27</v>
      </c>
      <c r="G2028" t="s">
        <v>254</v>
      </c>
      <c r="H2028" t="s">
        <v>288</v>
      </c>
      <c r="I2028" t="str">
        <f>RIGHT(HvDOutputData[[#This Row],[OPLocCode]],1)</f>
        <v>5</v>
      </c>
      <c r="J2028" t="s">
        <v>394</v>
      </c>
    </row>
    <row r="2029" spans="1:10" x14ac:dyDescent="0.45">
      <c r="A2029" t="s">
        <v>14</v>
      </c>
      <c r="B2029" t="s">
        <v>116</v>
      </c>
      <c r="C2029" t="s">
        <v>119</v>
      </c>
      <c r="D2029" s="1" t="s">
        <v>522</v>
      </c>
      <c r="E2029" t="s">
        <v>49</v>
      </c>
      <c r="F2029" t="s">
        <v>27</v>
      </c>
      <c r="G2029" t="s">
        <v>254</v>
      </c>
      <c r="H2029" t="s">
        <v>289</v>
      </c>
      <c r="I2029" t="str">
        <f>RIGHT(HvDOutputData[[#This Row],[OPLocCode]],1)</f>
        <v>6</v>
      </c>
      <c r="J2029" t="s">
        <v>395</v>
      </c>
    </row>
    <row r="2030" spans="1:10" x14ac:dyDescent="0.45">
      <c r="A2030" t="s">
        <v>14</v>
      </c>
      <c r="B2030" t="s">
        <v>117</v>
      </c>
      <c r="C2030" t="s">
        <v>120</v>
      </c>
      <c r="D2030" s="1" t="s">
        <v>522</v>
      </c>
      <c r="E2030" t="s">
        <v>49</v>
      </c>
      <c r="F2030" t="s">
        <v>27</v>
      </c>
      <c r="G2030" t="s">
        <v>254</v>
      </c>
      <c r="H2030" t="s">
        <v>262</v>
      </c>
      <c r="I2030" t="str">
        <f>RIGHT(HvDOutputData[[#This Row],[OPLocCode]],1)</f>
        <v>1</v>
      </c>
      <c r="J2030" t="s">
        <v>362</v>
      </c>
    </row>
    <row r="2031" spans="1:10" x14ac:dyDescent="0.45">
      <c r="A2031" t="s">
        <v>14</v>
      </c>
      <c r="B2031" t="s">
        <v>117</v>
      </c>
      <c r="C2031" t="s">
        <v>120</v>
      </c>
      <c r="D2031" s="1" t="s">
        <v>522</v>
      </c>
      <c r="E2031" t="s">
        <v>49</v>
      </c>
      <c r="F2031" t="s">
        <v>27</v>
      </c>
      <c r="G2031" t="s">
        <v>254</v>
      </c>
      <c r="H2031" t="s">
        <v>263</v>
      </c>
      <c r="I2031" t="str">
        <f>RIGHT(HvDOutputData[[#This Row],[OPLocCode]],1)</f>
        <v>2</v>
      </c>
      <c r="J2031" t="s">
        <v>363</v>
      </c>
    </row>
    <row r="2032" spans="1:10" x14ac:dyDescent="0.45">
      <c r="A2032" t="s">
        <v>14</v>
      </c>
      <c r="B2032" t="s">
        <v>117</v>
      </c>
      <c r="C2032" t="s">
        <v>120</v>
      </c>
      <c r="D2032" s="1" t="s">
        <v>522</v>
      </c>
      <c r="E2032" t="s">
        <v>49</v>
      </c>
      <c r="F2032" t="s">
        <v>27</v>
      </c>
      <c r="G2032" t="s">
        <v>254</v>
      </c>
      <c r="H2032" t="s">
        <v>264</v>
      </c>
      <c r="I2032" t="str">
        <f>RIGHT(HvDOutputData[[#This Row],[OPLocCode]],1)</f>
        <v>3</v>
      </c>
      <c r="J2032" t="s">
        <v>364</v>
      </c>
    </row>
    <row r="2033" spans="1:10" x14ac:dyDescent="0.45">
      <c r="A2033" t="s">
        <v>14</v>
      </c>
      <c r="B2033" t="s">
        <v>117</v>
      </c>
      <c r="C2033" t="s">
        <v>120</v>
      </c>
      <c r="D2033" s="1" t="s">
        <v>522</v>
      </c>
      <c r="E2033" t="s">
        <v>49</v>
      </c>
      <c r="F2033" t="s">
        <v>27</v>
      </c>
      <c r="G2033" t="s">
        <v>254</v>
      </c>
      <c r="H2033" t="s">
        <v>265</v>
      </c>
      <c r="I2033" t="str">
        <f>RIGHT(HvDOutputData[[#This Row],[OPLocCode]],1)</f>
        <v>4</v>
      </c>
      <c r="J2033" t="s">
        <v>468</v>
      </c>
    </row>
    <row r="2034" spans="1:10" x14ac:dyDescent="0.45">
      <c r="A2034" t="s">
        <v>14</v>
      </c>
      <c r="B2034" t="s">
        <v>117</v>
      </c>
      <c r="C2034" t="s">
        <v>120</v>
      </c>
      <c r="D2034" s="1" t="s">
        <v>522</v>
      </c>
      <c r="E2034" t="s">
        <v>49</v>
      </c>
      <c r="F2034" t="s">
        <v>27</v>
      </c>
      <c r="G2034" t="s">
        <v>254</v>
      </c>
      <c r="H2034" t="s">
        <v>266</v>
      </c>
      <c r="I2034" t="str">
        <f>RIGHT(HvDOutputData[[#This Row],[OPLocCode]],1)</f>
        <v>5</v>
      </c>
      <c r="J2034" t="s">
        <v>365</v>
      </c>
    </row>
    <row r="2035" spans="1:10" x14ac:dyDescent="0.45">
      <c r="A2035" t="s">
        <v>14</v>
      </c>
      <c r="B2035" t="s">
        <v>117</v>
      </c>
      <c r="C2035" t="s">
        <v>120</v>
      </c>
      <c r="D2035" s="1" t="s">
        <v>522</v>
      </c>
      <c r="E2035" t="s">
        <v>49</v>
      </c>
      <c r="F2035" t="s">
        <v>27</v>
      </c>
      <c r="G2035" t="s">
        <v>254</v>
      </c>
      <c r="H2035" t="s">
        <v>267</v>
      </c>
      <c r="I2035" t="str">
        <f>RIGHT(HvDOutputData[[#This Row],[OPLocCode]],1)</f>
        <v>6</v>
      </c>
      <c r="J2035" t="s">
        <v>366</v>
      </c>
    </row>
    <row r="2036" spans="1:10" x14ac:dyDescent="0.45">
      <c r="A2036" t="s">
        <v>14</v>
      </c>
      <c r="B2036" t="s">
        <v>117</v>
      </c>
      <c r="C2036" t="s">
        <v>120</v>
      </c>
      <c r="D2036" s="1" t="s">
        <v>522</v>
      </c>
      <c r="E2036" t="s">
        <v>49</v>
      </c>
      <c r="F2036" t="s">
        <v>27</v>
      </c>
      <c r="G2036" t="s">
        <v>254</v>
      </c>
      <c r="H2036" t="s">
        <v>256</v>
      </c>
      <c r="I2036" t="str">
        <f>RIGHT(HvDOutputData[[#This Row],[OPLocCode]],1)</f>
        <v>1</v>
      </c>
      <c r="J2036" t="s">
        <v>367</v>
      </c>
    </row>
    <row r="2037" spans="1:10" x14ac:dyDescent="0.45">
      <c r="A2037" t="s">
        <v>14</v>
      </c>
      <c r="B2037" t="s">
        <v>117</v>
      </c>
      <c r="C2037" t="s">
        <v>120</v>
      </c>
      <c r="D2037" s="1" t="s">
        <v>522</v>
      </c>
      <c r="E2037" t="s">
        <v>49</v>
      </c>
      <c r="F2037" t="s">
        <v>27</v>
      </c>
      <c r="G2037" t="s">
        <v>254</v>
      </c>
      <c r="H2037" t="s">
        <v>257</v>
      </c>
      <c r="I2037" t="str">
        <f>RIGHT(HvDOutputData[[#This Row],[OPLocCode]],1)</f>
        <v>2</v>
      </c>
      <c r="J2037" t="s">
        <v>368</v>
      </c>
    </row>
    <row r="2038" spans="1:10" x14ac:dyDescent="0.45">
      <c r="A2038" t="s">
        <v>14</v>
      </c>
      <c r="B2038" t="s">
        <v>117</v>
      </c>
      <c r="C2038" t="s">
        <v>120</v>
      </c>
      <c r="D2038" s="1" t="s">
        <v>522</v>
      </c>
      <c r="E2038" t="s">
        <v>49</v>
      </c>
      <c r="F2038" t="s">
        <v>27</v>
      </c>
      <c r="G2038" t="s">
        <v>254</v>
      </c>
      <c r="H2038" t="s">
        <v>258</v>
      </c>
      <c r="I2038" t="str">
        <f>RIGHT(HvDOutputData[[#This Row],[OPLocCode]],1)</f>
        <v>3</v>
      </c>
      <c r="J2038" t="s">
        <v>369</v>
      </c>
    </row>
    <row r="2039" spans="1:10" x14ac:dyDescent="0.45">
      <c r="A2039" t="s">
        <v>14</v>
      </c>
      <c r="B2039" t="s">
        <v>117</v>
      </c>
      <c r="C2039" t="s">
        <v>120</v>
      </c>
      <c r="D2039" s="1" t="s">
        <v>522</v>
      </c>
      <c r="E2039" t="s">
        <v>49</v>
      </c>
      <c r="F2039" t="s">
        <v>27</v>
      </c>
      <c r="G2039" t="s">
        <v>254</v>
      </c>
      <c r="H2039" t="s">
        <v>259</v>
      </c>
      <c r="I2039" t="str">
        <f>RIGHT(HvDOutputData[[#This Row],[OPLocCode]],1)</f>
        <v>4</v>
      </c>
      <c r="J2039" t="s">
        <v>469</v>
      </c>
    </row>
    <row r="2040" spans="1:10" x14ac:dyDescent="0.45">
      <c r="A2040" t="s">
        <v>14</v>
      </c>
      <c r="B2040" t="s">
        <v>117</v>
      </c>
      <c r="C2040" t="s">
        <v>120</v>
      </c>
      <c r="D2040" s="1" t="s">
        <v>522</v>
      </c>
      <c r="E2040" t="s">
        <v>49</v>
      </c>
      <c r="F2040" t="s">
        <v>27</v>
      </c>
      <c r="G2040" t="s">
        <v>254</v>
      </c>
      <c r="H2040" t="s">
        <v>260</v>
      </c>
      <c r="I2040" t="str">
        <f>RIGHT(HvDOutputData[[#This Row],[OPLocCode]],1)</f>
        <v>5</v>
      </c>
      <c r="J2040" t="s">
        <v>370</v>
      </c>
    </row>
    <row r="2041" spans="1:10" x14ac:dyDescent="0.45">
      <c r="A2041" t="s">
        <v>14</v>
      </c>
      <c r="B2041" t="s">
        <v>117</v>
      </c>
      <c r="C2041" t="s">
        <v>120</v>
      </c>
      <c r="D2041" s="1" t="s">
        <v>522</v>
      </c>
      <c r="E2041" t="s">
        <v>49</v>
      </c>
      <c r="F2041" t="s">
        <v>27</v>
      </c>
      <c r="G2041" t="s">
        <v>254</v>
      </c>
      <c r="H2041" t="s">
        <v>261</v>
      </c>
      <c r="I2041" t="str">
        <f>RIGHT(HvDOutputData[[#This Row],[OPLocCode]],1)</f>
        <v>6</v>
      </c>
      <c r="J2041" t="s">
        <v>371</v>
      </c>
    </row>
    <row r="2042" spans="1:10" x14ac:dyDescent="0.45">
      <c r="A2042" t="s">
        <v>14</v>
      </c>
      <c r="B2042" t="s">
        <v>117</v>
      </c>
      <c r="C2042" t="s">
        <v>120</v>
      </c>
      <c r="D2042" s="1" t="s">
        <v>522</v>
      </c>
      <c r="E2042" t="s">
        <v>49</v>
      </c>
      <c r="F2042" t="s">
        <v>27</v>
      </c>
      <c r="G2042" t="s">
        <v>254</v>
      </c>
      <c r="H2042" t="s">
        <v>268</v>
      </c>
      <c r="I2042" t="str">
        <f>RIGHT(HvDOutputData[[#This Row],[OPLocCode]],1)</f>
        <v>1</v>
      </c>
      <c r="J2042" t="s">
        <v>372</v>
      </c>
    </row>
    <row r="2043" spans="1:10" x14ac:dyDescent="0.45">
      <c r="A2043" t="s">
        <v>14</v>
      </c>
      <c r="B2043" t="s">
        <v>117</v>
      </c>
      <c r="C2043" t="s">
        <v>120</v>
      </c>
      <c r="D2043" s="1" t="s">
        <v>522</v>
      </c>
      <c r="E2043" t="s">
        <v>49</v>
      </c>
      <c r="F2043" t="s">
        <v>27</v>
      </c>
      <c r="G2043" t="s">
        <v>254</v>
      </c>
      <c r="H2043" t="s">
        <v>269</v>
      </c>
      <c r="I2043" t="str">
        <f>RIGHT(HvDOutputData[[#This Row],[OPLocCode]],1)</f>
        <v>2</v>
      </c>
      <c r="J2043" t="s">
        <v>373</v>
      </c>
    </row>
    <row r="2044" spans="1:10" x14ac:dyDescent="0.45">
      <c r="A2044" t="s">
        <v>14</v>
      </c>
      <c r="B2044" t="s">
        <v>117</v>
      </c>
      <c r="C2044" t="s">
        <v>120</v>
      </c>
      <c r="D2044" s="1" t="s">
        <v>522</v>
      </c>
      <c r="E2044" t="s">
        <v>49</v>
      </c>
      <c r="F2044" t="s">
        <v>27</v>
      </c>
      <c r="G2044" t="s">
        <v>254</v>
      </c>
      <c r="H2044" t="s">
        <v>270</v>
      </c>
      <c r="I2044" t="str">
        <f>RIGHT(HvDOutputData[[#This Row],[OPLocCode]],1)</f>
        <v>3</v>
      </c>
      <c r="J2044" t="s">
        <v>374</v>
      </c>
    </row>
    <row r="2045" spans="1:10" x14ac:dyDescent="0.45">
      <c r="A2045" t="s">
        <v>14</v>
      </c>
      <c r="B2045" t="s">
        <v>117</v>
      </c>
      <c r="C2045" t="s">
        <v>120</v>
      </c>
      <c r="D2045" s="1" t="s">
        <v>522</v>
      </c>
      <c r="E2045" t="s">
        <v>49</v>
      </c>
      <c r="F2045" t="s">
        <v>27</v>
      </c>
      <c r="G2045" t="s">
        <v>254</v>
      </c>
      <c r="H2045" t="s">
        <v>271</v>
      </c>
      <c r="I2045" t="str">
        <f>RIGHT(HvDOutputData[[#This Row],[OPLocCode]],1)</f>
        <v>4</v>
      </c>
      <c r="J2045" t="s">
        <v>375</v>
      </c>
    </row>
    <row r="2046" spans="1:10" x14ac:dyDescent="0.45">
      <c r="A2046" t="s">
        <v>14</v>
      </c>
      <c r="B2046" t="s">
        <v>117</v>
      </c>
      <c r="C2046" t="s">
        <v>120</v>
      </c>
      <c r="D2046" s="1" t="s">
        <v>522</v>
      </c>
      <c r="E2046" t="s">
        <v>49</v>
      </c>
      <c r="F2046" t="s">
        <v>27</v>
      </c>
      <c r="G2046" t="s">
        <v>254</v>
      </c>
      <c r="H2046" t="s">
        <v>272</v>
      </c>
      <c r="I2046" t="str">
        <f>RIGHT(HvDOutputData[[#This Row],[OPLocCode]],1)</f>
        <v>5</v>
      </c>
      <c r="J2046" t="s">
        <v>376</v>
      </c>
    </row>
    <row r="2047" spans="1:10" x14ac:dyDescent="0.45">
      <c r="A2047" t="s">
        <v>14</v>
      </c>
      <c r="B2047" t="s">
        <v>117</v>
      </c>
      <c r="C2047" t="s">
        <v>120</v>
      </c>
      <c r="D2047" s="1" t="s">
        <v>522</v>
      </c>
      <c r="E2047" t="s">
        <v>49</v>
      </c>
      <c r="F2047" t="s">
        <v>27</v>
      </c>
      <c r="G2047" t="s">
        <v>254</v>
      </c>
      <c r="H2047" t="s">
        <v>273</v>
      </c>
      <c r="I2047" t="str">
        <f>RIGHT(HvDOutputData[[#This Row],[OPLocCode]],1)</f>
        <v>6</v>
      </c>
      <c r="J2047" t="s">
        <v>377</v>
      </c>
    </row>
    <row r="2048" spans="1:10" x14ac:dyDescent="0.45">
      <c r="A2048" t="s">
        <v>14</v>
      </c>
      <c r="B2048" t="s">
        <v>117</v>
      </c>
      <c r="C2048" t="s">
        <v>120</v>
      </c>
      <c r="D2048" s="1" t="s">
        <v>522</v>
      </c>
      <c r="E2048" t="s">
        <v>49</v>
      </c>
      <c r="F2048" t="s">
        <v>27</v>
      </c>
      <c r="G2048" t="s">
        <v>254</v>
      </c>
      <c r="H2048" t="s">
        <v>274</v>
      </c>
      <c r="I2048" t="str">
        <f>RIGHT(HvDOutputData[[#This Row],[OPLocCode]],1)</f>
        <v>1</v>
      </c>
      <c r="J2048" t="s">
        <v>378</v>
      </c>
    </row>
    <row r="2049" spans="1:10" x14ac:dyDescent="0.45">
      <c r="A2049" t="s">
        <v>14</v>
      </c>
      <c r="B2049" t="s">
        <v>117</v>
      </c>
      <c r="C2049" t="s">
        <v>120</v>
      </c>
      <c r="D2049" s="1" t="s">
        <v>522</v>
      </c>
      <c r="E2049" t="s">
        <v>49</v>
      </c>
      <c r="F2049" t="s">
        <v>27</v>
      </c>
      <c r="G2049" t="s">
        <v>254</v>
      </c>
      <c r="H2049" t="s">
        <v>275</v>
      </c>
      <c r="I2049" t="str">
        <f>RIGHT(HvDOutputData[[#This Row],[OPLocCode]],1)</f>
        <v>2</v>
      </c>
      <c r="J2049" t="s">
        <v>379</v>
      </c>
    </row>
    <row r="2050" spans="1:10" x14ac:dyDescent="0.45">
      <c r="A2050" t="s">
        <v>14</v>
      </c>
      <c r="B2050" t="s">
        <v>117</v>
      </c>
      <c r="C2050" t="s">
        <v>120</v>
      </c>
      <c r="D2050" s="1" t="s">
        <v>522</v>
      </c>
      <c r="E2050" t="s">
        <v>49</v>
      </c>
      <c r="F2050" t="s">
        <v>27</v>
      </c>
      <c r="G2050" t="s">
        <v>254</v>
      </c>
      <c r="H2050" t="s">
        <v>276</v>
      </c>
      <c r="I2050" t="str">
        <f>RIGHT(HvDOutputData[[#This Row],[OPLocCode]],1)</f>
        <v>3</v>
      </c>
      <c r="J2050" t="s">
        <v>380</v>
      </c>
    </row>
    <row r="2051" spans="1:10" x14ac:dyDescent="0.45">
      <c r="A2051" t="s">
        <v>14</v>
      </c>
      <c r="B2051" t="s">
        <v>117</v>
      </c>
      <c r="C2051" t="s">
        <v>120</v>
      </c>
      <c r="D2051" s="1" t="s">
        <v>522</v>
      </c>
      <c r="E2051" t="s">
        <v>49</v>
      </c>
      <c r="F2051" t="s">
        <v>27</v>
      </c>
      <c r="G2051" t="s">
        <v>254</v>
      </c>
      <c r="H2051" t="s">
        <v>277</v>
      </c>
      <c r="I2051" t="str">
        <f>RIGHT(HvDOutputData[[#This Row],[OPLocCode]],1)</f>
        <v>4</v>
      </c>
      <c r="J2051" t="s">
        <v>381</v>
      </c>
    </row>
    <row r="2052" spans="1:10" x14ac:dyDescent="0.45">
      <c r="A2052" t="s">
        <v>14</v>
      </c>
      <c r="B2052" t="s">
        <v>117</v>
      </c>
      <c r="C2052" t="s">
        <v>120</v>
      </c>
      <c r="D2052" s="1" t="s">
        <v>522</v>
      </c>
      <c r="E2052" t="s">
        <v>49</v>
      </c>
      <c r="F2052" t="s">
        <v>27</v>
      </c>
      <c r="G2052" t="s">
        <v>254</v>
      </c>
      <c r="H2052" t="s">
        <v>278</v>
      </c>
      <c r="I2052" t="str">
        <f>RIGHT(HvDOutputData[[#This Row],[OPLocCode]],1)</f>
        <v>5</v>
      </c>
      <c r="J2052" t="s">
        <v>382</v>
      </c>
    </row>
    <row r="2053" spans="1:10" x14ac:dyDescent="0.45">
      <c r="A2053" t="s">
        <v>14</v>
      </c>
      <c r="B2053" t="s">
        <v>117</v>
      </c>
      <c r="C2053" t="s">
        <v>120</v>
      </c>
      <c r="D2053" s="1" t="s">
        <v>522</v>
      </c>
      <c r="E2053" t="s">
        <v>49</v>
      </c>
      <c r="F2053" t="s">
        <v>27</v>
      </c>
      <c r="G2053" t="s">
        <v>254</v>
      </c>
      <c r="H2053" t="s">
        <v>279</v>
      </c>
      <c r="I2053" t="str">
        <f>RIGHT(HvDOutputData[[#This Row],[OPLocCode]],1)</f>
        <v>6</v>
      </c>
      <c r="J2053" t="s">
        <v>383</v>
      </c>
    </row>
    <row r="2054" spans="1:10" x14ac:dyDescent="0.45">
      <c r="A2054" t="s">
        <v>14</v>
      </c>
      <c r="B2054" t="s">
        <v>117</v>
      </c>
      <c r="C2054" t="s">
        <v>120</v>
      </c>
      <c r="D2054" s="1" t="s">
        <v>522</v>
      </c>
      <c r="E2054" t="s">
        <v>49</v>
      </c>
      <c r="F2054" t="s">
        <v>27</v>
      </c>
      <c r="G2054" t="s">
        <v>254</v>
      </c>
      <c r="H2054" t="s">
        <v>280</v>
      </c>
      <c r="I2054" t="str">
        <f>RIGHT(HvDOutputData[[#This Row],[OPLocCode]],1)</f>
        <v>1</v>
      </c>
      <c r="J2054" t="s">
        <v>384</v>
      </c>
    </row>
    <row r="2055" spans="1:10" x14ac:dyDescent="0.45">
      <c r="A2055" t="s">
        <v>14</v>
      </c>
      <c r="B2055" t="s">
        <v>117</v>
      </c>
      <c r="C2055" t="s">
        <v>120</v>
      </c>
      <c r="D2055" s="1" t="s">
        <v>522</v>
      </c>
      <c r="E2055" t="s">
        <v>49</v>
      </c>
      <c r="F2055" t="s">
        <v>27</v>
      </c>
      <c r="G2055" t="s">
        <v>254</v>
      </c>
      <c r="H2055" t="s">
        <v>281</v>
      </c>
      <c r="I2055" t="str">
        <f>RIGHT(HvDOutputData[[#This Row],[OPLocCode]],1)</f>
        <v>2</v>
      </c>
      <c r="J2055" t="s">
        <v>385</v>
      </c>
    </row>
    <row r="2056" spans="1:10" x14ac:dyDescent="0.45">
      <c r="A2056" t="s">
        <v>14</v>
      </c>
      <c r="B2056" t="s">
        <v>117</v>
      </c>
      <c r="C2056" t="s">
        <v>120</v>
      </c>
      <c r="D2056" s="1" t="s">
        <v>522</v>
      </c>
      <c r="E2056" t="s">
        <v>49</v>
      </c>
      <c r="F2056" t="s">
        <v>27</v>
      </c>
      <c r="G2056" t="s">
        <v>254</v>
      </c>
      <c r="H2056" t="s">
        <v>282</v>
      </c>
      <c r="I2056" t="str">
        <f>RIGHT(HvDOutputData[[#This Row],[OPLocCode]],1)</f>
        <v>3</v>
      </c>
      <c r="J2056" t="s">
        <v>386</v>
      </c>
    </row>
    <row r="2057" spans="1:10" x14ac:dyDescent="0.45">
      <c r="A2057" t="s">
        <v>14</v>
      </c>
      <c r="B2057" t="s">
        <v>117</v>
      </c>
      <c r="C2057" t="s">
        <v>120</v>
      </c>
      <c r="D2057" s="1" t="s">
        <v>522</v>
      </c>
      <c r="E2057" t="s">
        <v>49</v>
      </c>
      <c r="F2057" t="s">
        <v>27</v>
      </c>
      <c r="G2057" t="s">
        <v>254</v>
      </c>
      <c r="H2057" t="s">
        <v>283</v>
      </c>
      <c r="I2057" t="str">
        <f>RIGHT(HvDOutputData[[#This Row],[OPLocCode]],1)</f>
        <v>4</v>
      </c>
      <c r="J2057" t="s">
        <v>387</v>
      </c>
    </row>
    <row r="2058" spans="1:10" x14ac:dyDescent="0.45">
      <c r="A2058" t="s">
        <v>14</v>
      </c>
      <c r="B2058" t="s">
        <v>117</v>
      </c>
      <c r="C2058" t="s">
        <v>120</v>
      </c>
      <c r="D2058" s="1" t="s">
        <v>522</v>
      </c>
      <c r="E2058" t="s">
        <v>49</v>
      </c>
      <c r="F2058" t="s">
        <v>27</v>
      </c>
      <c r="G2058" t="s">
        <v>254</v>
      </c>
      <c r="H2058" t="s">
        <v>284</v>
      </c>
      <c r="I2058" t="str">
        <f>RIGHT(HvDOutputData[[#This Row],[OPLocCode]],1)</f>
        <v>5</v>
      </c>
      <c r="J2058" t="s">
        <v>388</v>
      </c>
    </row>
    <row r="2059" spans="1:10" x14ac:dyDescent="0.45">
      <c r="A2059" t="s">
        <v>14</v>
      </c>
      <c r="B2059" t="s">
        <v>117</v>
      </c>
      <c r="C2059" t="s">
        <v>120</v>
      </c>
      <c r="D2059" s="1" t="s">
        <v>522</v>
      </c>
      <c r="E2059" t="s">
        <v>49</v>
      </c>
      <c r="F2059" t="s">
        <v>27</v>
      </c>
      <c r="G2059" t="s">
        <v>254</v>
      </c>
      <c r="H2059" t="s">
        <v>285</v>
      </c>
      <c r="I2059" t="str">
        <f>RIGHT(HvDOutputData[[#This Row],[OPLocCode]],1)</f>
        <v>6</v>
      </c>
      <c r="J2059" t="s">
        <v>389</v>
      </c>
    </row>
    <row r="2060" spans="1:10" x14ac:dyDescent="0.45">
      <c r="A2060" t="s">
        <v>14</v>
      </c>
      <c r="B2060" t="s">
        <v>117</v>
      </c>
      <c r="C2060" t="s">
        <v>120</v>
      </c>
      <c r="D2060" s="1" t="s">
        <v>522</v>
      </c>
      <c r="E2060" t="s">
        <v>49</v>
      </c>
      <c r="F2060" t="s">
        <v>27</v>
      </c>
      <c r="G2060" t="s">
        <v>254</v>
      </c>
      <c r="H2060" t="s">
        <v>29</v>
      </c>
      <c r="I2060" t="str">
        <f>RIGHT(HvDOutputData[[#This Row],[OPLocCode]],1)</f>
        <v>1</v>
      </c>
      <c r="J2060" t="s">
        <v>390</v>
      </c>
    </row>
    <row r="2061" spans="1:10" x14ac:dyDescent="0.45">
      <c r="A2061" t="s">
        <v>14</v>
      </c>
      <c r="B2061" t="s">
        <v>117</v>
      </c>
      <c r="C2061" t="s">
        <v>120</v>
      </c>
      <c r="D2061" s="1" t="s">
        <v>522</v>
      </c>
      <c r="E2061" t="s">
        <v>49</v>
      </c>
      <c r="F2061" t="s">
        <v>27</v>
      </c>
      <c r="G2061" t="s">
        <v>254</v>
      </c>
      <c r="H2061" t="s">
        <v>137</v>
      </c>
      <c r="I2061" t="str">
        <f>RIGHT(HvDOutputData[[#This Row],[OPLocCode]],1)</f>
        <v>2</v>
      </c>
      <c r="J2061" t="s">
        <v>391</v>
      </c>
    </row>
    <row r="2062" spans="1:10" x14ac:dyDescent="0.45">
      <c r="A2062" t="s">
        <v>14</v>
      </c>
      <c r="B2062" t="s">
        <v>117</v>
      </c>
      <c r="C2062" t="s">
        <v>120</v>
      </c>
      <c r="D2062" s="1" t="s">
        <v>522</v>
      </c>
      <c r="E2062" t="s">
        <v>49</v>
      </c>
      <c r="F2062" t="s">
        <v>27</v>
      </c>
      <c r="G2062" t="s">
        <v>254</v>
      </c>
      <c r="H2062" t="s">
        <v>286</v>
      </c>
      <c r="I2062" t="str">
        <f>RIGHT(HvDOutputData[[#This Row],[OPLocCode]],1)</f>
        <v>3</v>
      </c>
      <c r="J2062" t="s">
        <v>392</v>
      </c>
    </row>
    <row r="2063" spans="1:10" x14ac:dyDescent="0.45">
      <c r="A2063" t="s">
        <v>14</v>
      </c>
      <c r="B2063" t="s">
        <v>117</v>
      </c>
      <c r="C2063" t="s">
        <v>120</v>
      </c>
      <c r="D2063" s="1" t="s">
        <v>522</v>
      </c>
      <c r="E2063" t="s">
        <v>49</v>
      </c>
      <c r="F2063" t="s">
        <v>27</v>
      </c>
      <c r="G2063" t="s">
        <v>254</v>
      </c>
      <c r="H2063" t="s">
        <v>287</v>
      </c>
      <c r="I2063" t="str">
        <f>RIGHT(HvDOutputData[[#This Row],[OPLocCode]],1)</f>
        <v>4</v>
      </c>
      <c r="J2063" t="s">
        <v>393</v>
      </c>
    </row>
    <row r="2064" spans="1:10" x14ac:dyDescent="0.45">
      <c r="A2064" t="s">
        <v>14</v>
      </c>
      <c r="B2064" t="s">
        <v>117</v>
      </c>
      <c r="C2064" t="s">
        <v>120</v>
      </c>
      <c r="D2064" s="1" t="s">
        <v>522</v>
      </c>
      <c r="E2064" t="s">
        <v>49</v>
      </c>
      <c r="F2064" t="s">
        <v>27</v>
      </c>
      <c r="G2064" t="s">
        <v>254</v>
      </c>
      <c r="H2064" t="s">
        <v>288</v>
      </c>
      <c r="I2064" t="str">
        <f>RIGHT(HvDOutputData[[#This Row],[OPLocCode]],1)</f>
        <v>5</v>
      </c>
      <c r="J2064" t="s">
        <v>394</v>
      </c>
    </row>
    <row r="2065" spans="1:10" x14ac:dyDescent="0.45">
      <c r="A2065" t="s">
        <v>14</v>
      </c>
      <c r="B2065" t="s">
        <v>117</v>
      </c>
      <c r="C2065" t="s">
        <v>120</v>
      </c>
      <c r="D2065" s="1" t="s">
        <v>522</v>
      </c>
      <c r="E2065" t="s">
        <v>49</v>
      </c>
      <c r="F2065" t="s">
        <v>27</v>
      </c>
      <c r="G2065" t="s">
        <v>254</v>
      </c>
      <c r="H2065" t="s">
        <v>289</v>
      </c>
      <c r="I2065" t="str">
        <f>RIGHT(HvDOutputData[[#This Row],[OPLocCode]],1)</f>
        <v>6</v>
      </c>
      <c r="J2065" t="s">
        <v>395</v>
      </c>
    </row>
    <row r="2066" spans="1:10" x14ac:dyDescent="0.45">
      <c r="A2066" t="s">
        <v>14</v>
      </c>
      <c r="B2066" t="s">
        <v>118</v>
      </c>
      <c r="C2066" t="s">
        <v>121</v>
      </c>
      <c r="D2066" s="1" t="s">
        <v>522</v>
      </c>
      <c r="E2066" t="s">
        <v>49</v>
      </c>
      <c r="F2066" t="s">
        <v>27</v>
      </c>
      <c r="G2066" t="s">
        <v>254</v>
      </c>
      <c r="H2066" t="s">
        <v>299</v>
      </c>
      <c r="I2066" t="str">
        <f>RIGHT(HvDOutputData[[#This Row],[OPLocCode]],1)</f>
        <v>A</v>
      </c>
      <c r="J2066" t="s">
        <v>396</v>
      </c>
    </row>
    <row r="2067" spans="1:10" x14ac:dyDescent="0.45">
      <c r="A2067" t="s">
        <v>14</v>
      </c>
      <c r="B2067" t="s">
        <v>118</v>
      </c>
      <c r="C2067" t="s">
        <v>121</v>
      </c>
      <c r="D2067" s="1" t="s">
        <v>522</v>
      </c>
      <c r="E2067" t="s">
        <v>49</v>
      </c>
      <c r="F2067" t="s">
        <v>27</v>
      </c>
      <c r="G2067" t="s">
        <v>254</v>
      </c>
      <c r="H2067" t="s">
        <v>300</v>
      </c>
      <c r="I2067" t="str">
        <f>RIGHT(HvDOutputData[[#This Row],[OPLocCode]],1)</f>
        <v>B</v>
      </c>
      <c r="J2067" t="s">
        <v>402</v>
      </c>
    </row>
    <row r="2068" spans="1:10" x14ac:dyDescent="0.45">
      <c r="A2068" t="s">
        <v>14</v>
      </c>
      <c r="B2068" t="s">
        <v>118</v>
      </c>
      <c r="C2068" t="s">
        <v>121</v>
      </c>
      <c r="D2068" s="1" t="s">
        <v>522</v>
      </c>
      <c r="E2068" t="s">
        <v>49</v>
      </c>
      <c r="F2068" t="s">
        <v>27</v>
      </c>
      <c r="G2068" t="s">
        <v>254</v>
      </c>
      <c r="H2068" t="s">
        <v>301</v>
      </c>
      <c r="I2068" t="str">
        <f>RIGHT(HvDOutputData[[#This Row],[OPLocCode]],1)</f>
        <v>C</v>
      </c>
      <c r="J2068" t="s">
        <v>408</v>
      </c>
    </row>
    <row r="2069" spans="1:10" x14ac:dyDescent="0.45">
      <c r="A2069" t="s">
        <v>14</v>
      </c>
      <c r="B2069" t="s">
        <v>118</v>
      </c>
      <c r="C2069" t="s">
        <v>121</v>
      </c>
      <c r="D2069" s="1" t="s">
        <v>522</v>
      </c>
      <c r="E2069" t="s">
        <v>49</v>
      </c>
      <c r="F2069" t="s">
        <v>27</v>
      </c>
      <c r="G2069" t="s">
        <v>254</v>
      </c>
      <c r="H2069" t="s">
        <v>290</v>
      </c>
      <c r="I2069" t="str">
        <f>RIGHT(HvDOutputData[[#This Row],[OPLocCode]],1)</f>
        <v>A</v>
      </c>
      <c r="J2069" t="s">
        <v>414</v>
      </c>
    </row>
    <row r="2070" spans="1:10" x14ac:dyDescent="0.45">
      <c r="A2070" t="s">
        <v>14</v>
      </c>
      <c r="B2070" t="s">
        <v>118</v>
      </c>
      <c r="C2070" t="s">
        <v>121</v>
      </c>
      <c r="D2070" s="1" t="s">
        <v>522</v>
      </c>
      <c r="E2070" t="s">
        <v>49</v>
      </c>
      <c r="F2070" t="s">
        <v>27</v>
      </c>
      <c r="G2070" t="s">
        <v>254</v>
      </c>
      <c r="H2070" t="s">
        <v>291</v>
      </c>
      <c r="I2070" t="str">
        <f>RIGHT(HvDOutputData[[#This Row],[OPLocCode]],1)</f>
        <v>B</v>
      </c>
      <c r="J2070" t="s">
        <v>420</v>
      </c>
    </row>
    <row r="2071" spans="1:10" x14ac:dyDescent="0.45">
      <c r="A2071" t="s">
        <v>14</v>
      </c>
      <c r="B2071" t="s">
        <v>118</v>
      </c>
      <c r="C2071" t="s">
        <v>121</v>
      </c>
      <c r="D2071" s="1" t="s">
        <v>522</v>
      </c>
      <c r="E2071" t="s">
        <v>49</v>
      </c>
      <c r="F2071" t="s">
        <v>27</v>
      </c>
      <c r="G2071" t="s">
        <v>254</v>
      </c>
      <c r="H2071" t="s">
        <v>292</v>
      </c>
      <c r="I2071" t="str">
        <f>RIGHT(HvDOutputData[[#This Row],[OPLocCode]],1)</f>
        <v>C</v>
      </c>
      <c r="J2071" t="s">
        <v>426</v>
      </c>
    </row>
    <row r="2072" spans="1:10" x14ac:dyDescent="0.45">
      <c r="A2072" t="s">
        <v>14</v>
      </c>
      <c r="B2072" t="s">
        <v>118</v>
      </c>
      <c r="C2072" t="s">
        <v>121</v>
      </c>
      <c r="D2072" s="1" t="s">
        <v>522</v>
      </c>
      <c r="E2072" t="s">
        <v>49</v>
      </c>
      <c r="F2072" t="s">
        <v>27</v>
      </c>
      <c r="G2072" t="s">
        <v>254</v>
      </c>
      <c r="H2072" t="s">
        <v>293</v>
      </c>
      <c r="I2072" t="str">
        <f>RIGHT(HvDOutputData[[#This Row],[OPLocCode]],1)</f>
        <v>A</v>
      </c>
      <c r="J2072" t="s">
        <v>432</v>
      </c>
    </row>
    <row r="2073" spans="1:10" x14ac:dyDescent="0.45">
      <c r="A2073" t="s">
        <v>14</v>
      </c>
      <c r="B2073" t="s">
        <v>118</v>
      </c>
      <c r="C2073" t="s">
        <v>121</v>
      </c>
      <c r="D2073" s="1" t="s">
        <v>522</v>
      </c>
      <c r="E2073" t="s">
        <v>49</v>
      </c>
      <c r="F2073" t="s">
        <v>27</v>
      </c>
      <c r="G2073" t="s">
        <v>254</v>
      </c>
      <c r="H2073" t="s">
        <v>294</v>
      </c>
      <c r="I2073" t="str">
        <f>RIGHT(HvDOutputData[[#This Row],[OPLocCode]],1)</f>
        <v>B</v>
      </c>
      <c r="J2073" t="s">
        <v>438</v>
      </c>
    </row>
    <row r="2074" spans="1:10" x14ac:dyDescent="0.45">
      <c r="A2074" t="s">
        <v>14</v>
      </c>
      <c r="B2074" t="s">
        <v>118</v>
      </c>
      <c r="C2074" t="s">
        <v>121</v>
      </c>
      <c r="D2074" s="1" t="s">
        <v>522</v>
      </c>
      <c r="E2074" t="s">
        <v>49</v>
      </c>
      <c r="F2074" t="s">
        <v>27</v>
      </c>
      <c r="G2074" t="s">
        <v>254</v>
      </c>
      <c r="H2074" t="s">
        <v>295</v>
      </c>
      <c r="I2074" t="str">
        <f>RIGHT(HvDOutputData[[#This Row],[OPLocCode]],1)</f>
        <v>C</v>
      </c>
      <c r="J2074" t="s">
        <v>444</v>
      </c>
    </row>
    <row r="2075" spans="1:10" x14ac:dyDescent="0.45">
      <c r="A2075" t="s">
        <v>14</v>
      </c>
      <c r="B2075" t="s">
        <v>118</v>
      </c>
      <c r="C2075" t="s">
        <v>121</v>
      </c>
      <c r="D2075" s="1" t="s">
        <v>522</v>
      </c>
      <c r="E2075" t="s">
        <v>49</v>
      </c>
      <c r="F2075" t="s">
        <v>27</v>
      </c>
      <c r="G2075" t="s">
        <v>254</v>
      </c>
      <c r="H2075" t="s">
        <v>296</v>
      </c>
      <c r="I2075" t="str">
        <f>RIGHT(HvDOutputData[[#This Row],[OPLocCode]],1)</f>
        <v>A</v>
      </c>
      <c r="J2075" t="s">
        <v>450</v>
      </c>
    </row>
    <row r="2076" spans="1:10" x14ac:dyDescent="0.45">
      <c r="A2076" t="s">
        <v>14</v>
      </c>
      <c r="B2076" t="s">
        <v>118</v>
      </c>
      <c r="C2076" t="s">
        <v>121</v>
      </c>
      <c r="D2076" s="1" t="s">
        <v>522</v>
      </c>
      <c r="E2076" t="s">
        <v>49</v>
      </c>
      <c r="F2076" t="s">
        <v>27</v>
      </c>
      <c r="G2076" t="s">
        <v>254</v>
      </c>
      <c r="H2076" t="s">
        <v>297</v>
      </c>
      <c r="I2076" t="str">
        <f>RIGHT(HvDOutputData[[#This Row],[OPLocCode]],1)</f>
        <v>B</v>
      </c>
      <c r="J2076" t="s">
        <v>456</v>
      </c>
    </row>
    <row r="2077" spans="1:10" x14ac:dyDescent="0.45">
      <c r="A2077" t="s">
        <v>14</v>
      </c>
      <c r="B2077" t="s">
        <v>118</v>
      </c>
      <c r="C2077" t="s">
        <v>121</v>
      </c>
      <c r="D2077" s="1" t="s">
        <v>522</v>
      </c>
      <c r="E2077" t="s">
        <v>49</v>
      </c>
      <c r="F2077" t="s">
        <v>27</v>
      </c>
      <c r="G2077" t="s">
        <v>254</v>
      </c>
      <c r="H2077" t="s">
        <v>298</v>
      </c>
      <c r="I2077" t="str">
        <f>RIGHT(HvDOutputData[[#This Row],[OPLocCode]],1)</f>
        <v>C</v>
      </c>
      <c r="J2077" t="s">
        <v>462</v>
      </c>
    </row>
    <row r="2078" spans="1:10" x14ac:dyDescent="0.45">
      <c r="A2078" t="s">
        <v>14</v>
      </c>
      <c r="B2078" t="s">
        <v>118</v>
      </c>
      <c r="C2078" t="s">
        <v>121</v>
      </c>
      <c r="D2078" s="1" t="s">
        <v>522</v>
      </c>
      <c r="E2078" t="s">
        <v>49</v>
      </c>
      <c r="F2078" t="s">
        <v>27</v>
      </c>
      <c r="G2078" t="s">
        <v>254</v>
      </c>
      <c r="H2078" t="s">
        <v>311</v>
      </c>
      <c r="I2078" t="str">
        <f>RIGHT(HvDOutputData[[#This Row],[OPLocCode]],1)</f>
        <v>A</v>
      </c>
      <c r="J2078" t="s">
        <v>397</v>
      </c>
    </row>
    <row r="2079" spans="1:10" x14ac:dyDescent="0.45">
      <c r="A2079" t="s">
        <v>14</v>
      </c>
      <c r="B2079" t="s">
        <v>118</v>
      </c>
      <c r="C2079" t="s">
        <v>121</v>
      </c>
      <c r="D2079" s="1" t="s">
        <v>522</v>
      </c>
      <c r="E2079" t="s">
        <v>49</v>
      </c>
      <c r="F2079" t="s">
        <v>27</v>
      </c>
      <c r="G2079" t="s">
        <v>254</v>
      </c>
      <c r="H2079" t="s">
        <v>312</v>
      </c>
      <c r="I2079" t="str">
        <f>RIGHT(HvDOutputData[[#This Row],[OPLocCode]],1)</f>
        <v>B</v>
      </c>
      <c r="J2079" t="s">
        <v>403</v>
      </c>
    </row>
    <row r="2080" spans="1:10" x14ac:dyDescent="0.45">
      <c r="A2080" t="s">
        <v>14</v>
      </c>
      <c r="B2080" t="s">
        <v>118</v>
      </c>
      <c r="C2080" t="s">
        <v>121</v>
      </c>
      <c r="D2080" s="1" t="s">
        <v>522</v>
      </c>
      <c r="E2080" t="s">
        <v>49</v>
      </c>
      <c r="F2080" t="s">
        <v>27</v>
      </c>
      <c r="G2080" t="s">
        <v>254</v>
      </c>
      <c r="H2080" t="s">
        <v>313</v>
      </c>
      <c r="I2080" t="str">
        <f>RIGHT(HvDOutputData[[#This Row],[OPLocCode]],1)</f>
        <v>C</v>
      </c>
      <c r="J2080" t="s">
        <v>409</v>
      </c>
    </row>
    <row r="2081" spans="1:10" x14ac:dyDescent="0.45">
      <c r="A2081" t="s">
        <v>14</v>
      </c>
      <c r="B2081" t="s">
        <v>118</v>
      </c>
      <c r="C2081" t="s">
        <v>121</v>
      </c>
      <c r="D2081" s="1" t="s">
        <v>522</v>
      </c>
      <c r="E2081" t="s">
        <v>49</v>
      </c>
      <c r="F2081" t="s">
        <v>27</v>
      </c>
      <c r="G2081" t="s">
        <v>254</v>
      </c>
      <c r="H2081" t="s">
        <v>302</v>
      </c>
      <c r="I2081" t="str">
        <f>RIGHT(HvDOutputData[[#This Row],[OPLocCode]],1)</f>
        <v>A</v>
      </c>
      <c r="J2081" t="s">
        <v>415</v>
      </c>
    </row>
    <row r="2082" spans="1:10" x14ac:dyDescent="0.45">
      <c r="A2082" t="s">
        <v>14</v>
      </c>
      <c r="B2082" t="s">
        <v>118</v>
      </c>
      <c r="C2082" t="s">
        <v>121</v>
      </c>
      <c r="D2082" s="1" t="s">
        <v>522</v>
      </c>
      <c r="E2082" t="s">
        <v>49</v>
      </c>
      <c r="F2082" t="s">
        <v>27</v>
      </c>
      <c r="G2082" t="s">
        <v>254</v>
      </c>
      <c r="H2082" t="s">
        <v>303</v>
      </c>
      <c r="I2082" t="str">
        <f>RIGHT(HvDOutputData[[#This Row],[OPLocCode]],1)</f>
        <v>B</v>
      </c>
      <c r="J2082" t="s">
        <v>421</v>
      </c>
    </row>
    <row r="2083" spans="1:10" x14ac:dyDescent="0.45">
      <c r="A2083" t="s">
        <v>14</v>
      </c>
      <c r="B2083" t="s">
        <v>118</v>
      </c>
      <c r="C2083" t="s">
        <v>121</v>
      </c>
      <c r="D2083" s="1" t="s">
        <v>522</v>
      </c>
      <c r="E2083" t="s">
        <v>49</v>
      </c>
      <c r="F2083" t="s">
        <v>27</v>
      </c>
      <c r="G2083" t="s">
        <v>254</v>
      </c>
      <c r="H2083" t="s">
        <v>304</v>
      </c>
      <c r="I2083" t="str">
        <f>RIGHT(HvDOutputData[[#This Row],[OPLocCode]],1)</f>
        <v>C</v>
      </c>
      <c r="J2083" t="s">
        <v>427</v>
      </c>
    </row>
    <row r="2084" spans="1:10" x14ac:dyDescent="0.45">
      <c r="A2084" t="s">
        <v>14</v>
      </c>
      <c r="B2084" t="s">
        <v>118</v>
      </c>
      <c r="C2084" t="s">
        <v>121</v>
      </c>
      <c r="D2084" s="1" t="s">
        <v>522</v>
      </c>
      <c r="E2084" t="s">
        <v>49</v>
      </c>
      <c r="F2084" t="s">
        <v>27</v>
      </c>
      <c r="G2084" t="s">
        <v>254</v>
      </c>
      <c r="H2084" t="s">
        <v>305</v>
      </c>
      <c r="I2084" t="str">
        <f>RIGHT(HvDOutputData[[#This Row],[OPLocCode]],1)</f>
        <v>A</v>
      </c>
      <c r="J2084" t="s">
        <v>433</v>
      </c>
    </row>
    <row r="2085" spans="1:10" x14ac:dyDescent="0.45">
      <c r="A2085" t="s">
        <v>14</v>
      </c>
      <c r="B2085" t="s">
        <v>118</v>
      </c>
      <c r="C2085" t="s">
        <v>121</v>
      </c>
      <c r="D2085" s="1" t="s">
        <v>522</v>
      </c>
      <c r="E2085" t="s">
        <v>49</v>
      </c>
      <c r="F2085" t="s">
        <v>27</v>
      </c>
      <c r="G2085" t="s">
        <v>254</v>
      </c>
      <c r="H2085" t="s">
        <v>306</v>
      </c>
      <c r="I2085" t="str">
        <f>RIGHT(HvDOutputData[[#This Row],[OPLocCode]],1)</f>
        <v>B</v>
      </c>
      <c r="J2085" t="s">
        <v>439</v>
      </c>
    </row>
    <row r="2086" spans="1:10" x14ac:dyDescent="0.45">
      <c r="A2086" t="s">
        <v>14</v>
      </c>
      <c r="B2086" t="s">
        <v>118</v>
      </c>
      <c r="C2086" t="s">
        <v>121</v>
      </c>
      <c r="D2086" s="1" t="s">
        <v>522</v>
      </c>
      <c r="E2086" t="s">
        <v>49</v>
      </c>
      <c r="F2086" t="s">
        <v>27</v>
      </c>
      <c r="G2086" t="s">
        <v>254</v>
      </c>
      <c r="H2086" t="s">
        <v>307</v>
      </c>
      <c r="I2086" t="str">
        <f>RIGHT(HvDOutputData[[#This Row],[OPLocCode]],1)</f>
        <v>C</v>
      </c>
      <c r="J2086" t="s">
        <v>445</v>
      </c>
    </row>
    <row r="2087" spans="1:10" x14ac:dyDescent="0.45">
      <c r="A2087" t="s">
        <v>14</v>
      </c>
      <c r="B2087" t="s">
        <v>118</v>
      </c>
      <c r="C2087" t="s">
        <v>121</v>
      </c>
      <c r="D2087" s="1" t="s">
        <v>522</v>
      </c>
      <c r="E2087" t="s">
        <v>49</v>
      </c>
      <c r="F2087" t="s">
        <v>27</v>
      </c>
      <c r="G2087" t="s">
        <v>254</v>
      </c>
      <c r="H2087" t="s">
        <v>308</v>
      </c>
      <c r="I2087" t="str">
        <f>RIGHT(HvDOutputData[[#This Row],[OPLocCode]],1)</f>
        <v>A</v>
      </c>
      <c r="J2087" t="s">
        <v>451</v>
      </c>
    </row>
    <row r="2088" spans="1:10" x14ac:dyDescent="0.45">
      <c r="A2088" t="s">
        <v>14</v>
      </c>
      <c r="B2088" t="s">
        <v>118</v>
      </c>
      <c r="C2088" t="s">
        <v>121</v>
      </c>
      <c r="D2088" s="1" t="s">
        <v>522</v>
      </c>
      <c r="E2088" t="s">
        <v>49</v>
      </c>
      <c r="F2088" t="s">
        <v>27</v>
      </c>
      <c r="G2088" t="s">
        <v>254</v>
      </c>
      <c r="H2088" t="s">
        <v>309</v>
      </c>
      <c r="I2088" t="str">
        <f>RIGHT(HvDOutputData[[#This Row],[OPLocCode]],1)</f>
        <v>B</v>
      </c>
      <c r="J2088" t="s">
        <v>457</v>
      </c>
    </row>
    <row r="2089" spans="1:10" x14ac:dyDescent="0.45">
      <c r="A2089" t="s">
        <v>14</v>
      </c>
      <c r="B2089" t="s">
        <v>118</v>
      </c>
      <c r="C2089" t="s">
        <v>121</v>
      </c>
      <c r="D2089" s="1" t="s">
        <v>522</v>
      </c>
      <c r="E2089" t="s">
        <v>49</v>
      </c>
      <c r="F2089" t="s">
        <v>27</v>
      </c>
      <c r="G2089" t="s">
        <v>254</v>
      </c>
      <c r="H2089" t="s">
        <v>310</v>
      </c>
      <c r="I2089" t="str">
        <f>RIGHT(HvDOutputData[[#This Row],[OPLocCode]],1)</f>
        <v>C</v>
      </c>
      <c r="J2089" t="s">
        <v>463</v>
      </c>
    </row>
    <row r="2090" spans="1:10" x14ac:dyDescent="0.45">
      <c r="A2090" t="s">
        <v>14</v>
      </c>
      <c r="B2090" t="s">
        <v>118</v>
      </c>
      <c r="C2090" t="s">
        <v>121</v>
      </c>
      <c r="D2090" s="1" t="s">
        <v>522</v>
      </c>
      <c r="E2090" t="s">
        <v>49</v>
      </c>
      <c r="F2090" t="s">
        <v>27</v>
      </c>
      <c r="G2090" t="s">
        <v>254</v>
      </c>
      <c r="H2090" t="s">
        <v>323</v>
      </c>
      <c r="I2090" t="str">
        <f>RIGHT(HvDOutputData[[#This Row],[OPLocCode]],1)</f>
        <v>A</v>
      </c>
      <c r="J2090" t="s">
        <v>398</v>
      </c>
    </row>
    <row r="2091" spans="1:10" x14ac:dyDescent="0.45">
      <c r="A2091" t="s">
        <v>14</v>
      </c>
      <c r="B2091" t="s">
        <v>118</v>
      </c>
      <c r="C2091" t="s">
        <v>121</v>
      </c>
      <c r="D2091" s="1" t="s">
        <v>522</v>
      </c>
      <c r="E2091" t="s">
        <v>49</v>
      </c>
      <c r="F2091" t="s">
        <v>27</v>
      </c>
      <c r="G2091" t="s">
        <v>254</v>
      </c>
      <c r="H2091" t="s">
        <v>324</v>
      </c>
      <c r="I2091" t="str">
        <f>RIGHT(HvDOutputData[[#This Row],[OPLocCode]],1)</f>
        <v>B</v>
      </c>
      <c r="J2091" t="s">
        <v>404</v>
      </c>
    </row>
    <row r="2092" spans="1:10" x14ac:dyDescent="0.45">
      <c r="A2092" t="s">
        <v>14</v>
      </c>
      <c r="B2092" t="s">
        <v>118</v>
      </c>
      <c r="C2092" t="s">
        <v>121</v>
      </c>
      <c r="D2092" s="1" t="s">
        <v>522</v>
      </c>
      <c r="E2092" t="s">
        <v>49</v>
      </c>
      <c r="F2092" t="s">
        <v>27</v>
      </c>
      <c r="G2092" t="s">
        <v>254</v>
      </c>
      <c r="H2092" t="s">
        <v>325</v>
      </c>
      <c r="I2092" t="str">
        <f>RIGHT(HvDOutputData[[#This Row],[OPLocCode]],1)</f>
        <v>C</v>
      </c>
      <c r="J2092" t="s">
        <v>410</v>
      </c>
    </row>
    <row r="2093" spans="1:10" x14ac:dyDescent="0.45">
      <c r="A2093" t="s">
        <v>14</v>
      </c>
      <c r="B2093" t="s">
        <v>118</v>
      </c>
      <c r="C2093" t="s">
        <v>121</v>
      </c>
      <c r="D2093" s="1" t="s">
        <v>522</v>
      </c>
      <c r="E2093" t="s">
        <v>49</v>
      </c>
      <c r="F2093" t="s">
        <v>27</v>
      </c>
      <c r="G2093" t="s">
        <v>254</v>
      </c>
      <c r="H2093" t="s">
        <v>314</v>
      </c>
      <c r="I2093" t="str">
        <f>RIGHT(HvDOutputData[[#This Row],[OPLocCode]],1)</f>
        <v>A</v>
      </c>
      <c r="J2093" t="s">
        <v>416</v>
      </c>
    </row>
    <row r="2094" spans="1:10" x14ac:dyDescent="0.45">
      <c r="A2094" t="s">
        <v>14</v>
      </c>
      <c r="B2094" t="s">
        <v>118</v>
      </c>
      <c r="C2094" t="s">
        <v>121</v>
      </c>
      <c r="D2094" s="1" t="s">
        <v>522</v>
      </c>
      <c r="E2094" t="s">
        <v>49</v>
      </c>
      <c r="F2094" t="s">
        <v>27</v>
      </c>
      <c r="G2094" t="s">
        <v>254</v>
      </c>
      <c r="H2094" t="s">
        <v>315</v>
      </c>
      <c r="I2094" t="str">
        <f>RIGHT(HvDOutputData[[#This Row],[OPLocCode]],1)</f>
        <v>B</v>
      </c>
      <c r="J2094" t="s">
        <v>422</v>
      </c>
    </row>
    <row r="2095" spans="1:10" x14ac:dyDescent="0.45">
      <c r="A2095" t="s">
        <v>14</v>
      </c>
      <c r="B2095" t="s">
        <v>118</v>
      </c>
      <c r="C2095" t="s">
        <v>121</v>
      </c>
      <c r="D2095" s="1" t="s">
        <v>522</v>
      </c>
      <c r="E2095" t="s">
        <v>49</v>
      </c>
      <c r="F2095" t="s">
        <v>27</v>
      </c>
      <c r="G2095" t="s">
        <v>254</v>
      </c>
      <c r="H2095" t="s">
        <v>316</v>
      </c>
      <c r="I2095" t="str">
        <f>RIGHT(HvDOutputData[[#This Row],[OPLocCode]],1)</f>
        <v>C</v>
      </c>
      <c r="J2095" t="s">
        <v>428</v>
      </c>
    </row>
    <row r="2096" spans="1:10" x14ac:dyDescent="0.45">
      <c r="A2096" t="s">
        <v>14</v>
      </c>
      <c r="B2096" t="s">
        <v>118</v>
      </c>
      <c r="C2096" t="s">
        <v>121</v>
      </c>
      <c r="D2096" s="1" t="s">
        <v>522</v>
      </c>
      <c r="E2096" t="s">
        <v>49</v>
      </c>
      <c r="F2096" t="s">
        <v>27</v>
      </c>
      <c r="G2096" t="s">
        <v>254</v>
      </c>
      <c r="H2096" t="s">
        <v>317</v>
      </c>
      <c r="I2096" t="str">
        <f>RIGHT(HvDOutputData[[#This Row],[OPLocCode]],1)</f>
        <v>A</v>
      </c>
      <c r="J2096" t="s">
        <v>434</v>
      </c>
    </row>
    <row r="2097" spans="1:10" x14ac:dyDescent="0.45">
      <c r="A2097" t="s">
        <v>14</v>
      </c>
      <c r="B2097" t="s">
        <v>118</v>
      </c>
      <c r="C2097" t="s">
        <v>121</v>
      </c>
      <c r="D2097" s="1" t="s">
        <v>522</v>
      </c>
      <c r="E2097" t="s">
        <v>49</v>
      </c>
      <c r="F2097" t="s">
        <v>27</v>
      </c>
      <c r="G2097" t="s">
        <v>254</v>
      </c>
      <c r="H2097" t="s">
        <v>318</v>
      </c>
      <c r="I2097" t="str">
        <f>RIGHT(HvDOutputData[[#This Row],[OPLocCode]],1)</f>
        <v>B</v>
      </c>
      <c r="J2097" t="s">
        <v>440</v>
      </c>
    </row>
    <row r="2098" spans="1:10" x14ac:dyDescent="0.45">
      <c r="A2098" t="s">
        <v>14</v>
      </c>
      <c r="B2098" t="s">
        <v>118</v>
      </c>
      <c r="C2098" t="s">
        <v>121</v>
      </c>
      <c r="D2098" s="1" t="s">
        <v>522</v>
      </c>
      <c r="E2098" t="s">
        <v>49</v>
      </c>
      <c r="F2098" t="s">
        <v>27</v>
      </c>
      <c r="G2098" t="s">
        <v>254</v>
      </c>
      <c r="H2098" t="s">
        <v>319</v>
      </c>
      <c r="I2098" t="str">
        <f>RIGHT(HvDOutputData[[#This Row],[OPLocCode]],1)</f>
        <v>C</v>
      </c>
      <c r="J2098" t="s">
        <v>446</v>
      </c>
    </row>
    <row r="2099" spans="1:10" x14ac:dyDescent="0.45">
      <c r="A2099" t="s">
        <v>14</v>
      </c>
      <c r="B2099" t="s">
        <v>118</v>
      </c>
      <c r="C2099" t="s">
        <v>121</v>
      </c>
      <c r="D2099" s="1" t="s">
        <v>522</v>
      </c>
      <c r="E2099" t="s">
        <v>49</v>
      </c>
      <c r="F2099" t="s">
        <v>27</v>
      </c>
      <c r="G2099" t="s">
        <v>254</v>
      </c>
      <c r="H2099" t="s">
        <v>320</v>
      </c>
      <c r="I2099" t="str">
        <f>RIGHT(HvDOutputData[[#This Row],[OPLocCode]],1)</f>
        <v>A</v>
      </c>
      <c r="J2099" t="s">
        <v>452</v>
      </c>
    </row>
    <row r="2100" spans="1:10" x14ac:dyDescent="0.45">
      <c r="A2100" t="s">
        <v>14</v>
      </c>
      <c r="B2100" t="s">
        <v>118</v>
      </c>
      <c r="C2100" t="s">
        <v>121</v>
      </c>
      <c r="D2100" s="1" t="s">
        <v>522</v>
      </c>
      <c r="E2100" t="s">
        <v>49</v>
      </c>
      <c r="F2100" t="s">
        <v>27</v>
      </c>
      <c r="G2100" t="s">
        <v>254</v>
      </c>
      <c r="H2100" t="s">
        <v>321</v>
      </c>
      <c r="I2100" t="str">
        <f>RIGHT(HvDOutputData[[#This Row],[OPLocCode]],1)</f>
        <v>B</v>
      </c>
      <c r="J2100" t="s">
        <v>458</v>
      </c>
    </row>
    <row r="2101" spans="1:10" x14ac:dyDescent="0.45">
      <c r="A2101" t="s">
        <v>14</v>
      </c>
      <c r="B2101" t="s">
        <v>118</v>
      </c>
      <c r="C2101" t="s">
        <v>121</v>
      </c>
      <c r="D2101" s="1" t="s">
        <v>522</v>
      </c>
      <c r="E2101" t="s">
        <v>49</v>
      </c>
      <c r="F2101" t="s">
        <v>27</v>
      </c>
      <c r="G2101" t="s">
        <v>254</v>
      </c>
      <c r="H2101" t="s">
        <v>322</v>
      </c>
      <c r="I2101" t="str">
        <f>RIGHT(HvDOutputData[[#This Row],[OPLocCode]],1)</f>
        <v>C</v>
      </c>
      <c r="J2101" t="s">
        <v>464</v>
      </c>
    </row>
    <row r="2102" spans="1:10" x14ac:dyDescent="0.45">
      <c r="A2102" t="s">
        <v>14</v>
      </c>
      <c r="B2102" t="s">
        <v>118</v>
      </c>
      <c r="C2102" t="s">
        <v>121</v>
      </c>
      <c r="D2102" s="1" t="s">
        <v>522</v>
      </c>
      <c r="E2102" t="s">
        <v>49</v>
      </c>
      <c r="F2102" t="s">
        <v>27</v>
      </c>
      <c r="G2102" t="s">
        <v>254</v>
      </c>
      <c r="H2102" t="s">
        <v>335</v>
      </c>
      <c r="I2102" t="str">
        <f>RIGHT(HvDOutputData[[#This Row],[OPLocCode]],1)</f>
        <v>A</v>
      </c>
      <c r="J2102" t="s">
        <v>399</v>
      </c>
    </row>
    <row r="2103" spans="1:10" x14ac:dyDescent="0.45">
      <c r="A2103" t="s">
        <v>14</v>
      </c>
      <c r="B2103" t="s">
        <v>118</v>
      </c>
      <c r="C2103" t="s">
        <v>121</v>
      </c>
      <c r="D2103" s="1" t="s">
        <v>522</v>
      </c>
      <c r="E2103" t="s">
        <v>49</v>
      </c>
      <c r="F2103" t="s">
        <v>27</v>
      </c>
      <c r="G2103" t="s">
        <v>254</v>
      </c>
      <c r="H2103" t="s">
        <v>336</v>
      </c>
      <c r="I2103" t="str">
        <f>RIGHT(HvDOutputData[[#This Row],[OPLocCode]],1)</f>
        <v>B</v>
      </c>
      <c r="J2103" t="s">
        <v>405</v>
      </c>
    </row>
    <row r="2104" spans="1:10" x14ac:dyDescent="0.45">
      <c r="A2104" t="s">
        <v>14</v>
      </c>
      <c r="B2104" t="s">
        <v>118</v>
      </c>
      <c r="C2104" t="s">
        <v>121</v>
      </c>
      <c r="D2104" s="1" t="s">
        <v>522</v>
      </c>
      <c r="E2104" t="s">
        <v>49</v>
      </c>
      <c r="F2104" t="s">
        <v>27</v>
      </c>
      <c r="G2104" t="s">
        <v>254</v>
      </c>
      <c r="H2104" t="s">
        <v>337</v>
      </c>
      <c r="I2104" t="str">
        <f>RIGHT(HvDOutputData[[#This Row],[OPLocCode]],1)</f>
        <v>C</v>
      </c>
      <c r="J2104" t="s">
        <v>411</v>
      </c>
    </row>
    <row r="2105" spans="1:10" x14ac:dyDescent="0.45">
      <c r="A2105" t="s">
        <v>14</v>
      </c>
      <c r="B2105" t="s">
        <v>118</v>
      </c>
      <c r="C2105" t="s">
        <v>121</v>
      </c>
      <c r="D2105" s="1" t="s">
        <v>522</v>
      </c>
      <c r="E2105" t="s">
        <v>49</v>
      </c>
      <c r="F2105" t="s">
        <v>27</v>
      </c>
      <c r="G2105" t="s">
        <v>254</v>
      </c>
      <c r="H2105" t="s">
        <v>326</v>
      </c>
      <c r="I2105" t="str">
        <f>RIGHT(HvDOutputData[[#This Row],[OPLocCode]],1)</f>
        <v>A</v>
      </c>
      <c r="J2105" t="s">
        <v>417</v>
      </c>
    </row>
    <row r="2106" spans="1:10" x14ac:dyDescent="0.45">
      <c r="A2106" t="s">
        <v>14</v>
      </c>
      <c r="B2106" t="s">
        <v>118</v>
      </c>
      <c r="C2106" t="s">
        <v>121</v>
      </c>
      <c r="D2106" s="1" t="s">
        <v>522</v>
      </c>
      <c r="E2106" t="s">
        <v>49</v>
      </c>
      <c r="F2106" t="s">
        <v>27</v>
      </c>
      <c r="G2106" t="s">
        <v>254</v>
      </c>
      <c r="H2106" t="s">
        <v>327</v>
      </c>
      <c r="I2106" t="str">
        <f>RIGHT(HvDOutputData[[#This Row],[OPLocCode]],1)</f>
        <v>B</v>
      </c>
      <c r="J2106" t="s">
        <v>423</v>
      </c>
    </row>
    <row r="2107" spans="1:10" x14ac:dyDescent="0.45">
      <c r="A2107" t="s">
        <v>14</v>
      </c>
      <c r="B2107" t="s">
        <v>118</v>
      </c>
      <c r="C2107" t="s">
        <v>121</v>
      </c>
      <c r="D2107" s="1" t="s">
        <v>522</v>
      </c>
      <c r="E2107" t="s">
        <v>49</v>
      </c>
      <c r="F2107" t="s">
        <v>27</v>
      </c>
      <c r="G2107" t="s">
        <v>254</v>
      </c>
      <c r="H2107" t="s">
        <v>328</v>
      </c>
      <c r="I2107" t="str">
        <f>RIGHT(HvDOutputData[[#This Row],[OPLocCode]],1)</f>
        <v>C</v>
      </c>
      <c r="J2107" t="s">
        <v>429</v>
      </c>
    </row>
    <row r="2108" spans="1:10" x14ac:dyDescent="0.45">
      <c r="A2108" t="s">
        <v>14</v>
      </c>
      <c r="B2108" t="s">
        <v>118</v>
      </c>
      <c r="C2108" t="s">
        <v>121</v>
      </c>
      <c r="D2108" s="1" t="s">
        <v>522</v>
      </c>
      <c r="E2108" t="s">
        <v>49</v>
      </c>
      <c r="F2108" t="s">
        <v>27</v>
      </c>
      <c r="G2108" t="s">
        <v>254</v>
      </c>
      <c r="H2108" t="s">
        <v>329</v>
      </c>
      <c r="I2108" t="str">
        <f>RIGHT(HvDOutputData[[#This Row],[OPLocCode]],1)</f>
        <v>A</v>
      </c>
      <c r="J2108" t="s">
        <v>435</v>
      </c>
    </row>
    <row r="2109" spans="1:10" x14ac:dyDescent="0.45">
      <c r="A2109" t="s">
        <v>14</v>
      </c>
      <c r="B2109" t="s">
        <v>118</v>
      </c>
      <c r="C2109" t="s">
        <v>121</v>
      </c>
      <c r="D2109" s="1" t="s">
        <v>522</v>
      </c>
      <c r="E2109" t="s">
        <v>49</v>
      </c>
      <c r="F2109" t="s">
        <v>27</v>
      </c>
      <c r="G2109" t="s">
        <v>254</v>
      </c>
      <c r="H2109" t="s">
        <v>330</v>
      </c>
      <c r="I2109" t="str">
        <f>RIGHT(HvDOutputData[[#This Row],[OPLocCode]],1)</f>
        <v>B</v>
      </c>
      <c r="J2109" t="s">
        <v>441</v>
      </c>
    </row>
    <row r="2110" spans="1:10" x14ac:dyDescent="0.45">
      <c r="A2110" t="s">
        <v>14</v>
      </c>
      <c r="B2110" t="s">
        <v>118</v>
      </c>
      <c r="C2110" t="s">
        <v>121</v>
      </c>
      <c r="D2110" s="1" t="s">
        <v>522</v>
      </c>
      <c r="E2110" t="s">
        <v>49</v>
      </c>
      <c r="F2110" t="s">
        <v>27</v>
      </c>
      <c r="G2110" t="s">
        <v>254</v>
      </c>
      <c r="H2110" t="s">
        <v>331</v>
      </c>
      <c r="I2110" t="str">
        <f>RIGHT(HvDOutputData[[#This Row],[OPLocCode]],1)</f>
        <v>C</v>
      </c>
      <c r="J2110" t="s">
        <v>447</v>
      </c>
    </row>
    <row r="2111" spans="1:10" x14ac:dyDescent="0.45">
      <c r="A2111" t="s">
        <v>14</v>
      </c>
      <c r="B2111" t="s">
        <v>118</v>
      </c>
      <c r="C2111" t="s">
        <v>121</v>
      </c>
      <c r="D2111" s="1" t="s">
        <v>522</v>
      </c>
      <c r="E2111" t="s">
        <v>49</v>
      </c>
      <c r="F2111" t="s">
        <v>27</v>
      </c>
      <c r="G2111" t="s">
        <v>254</v>
      </c>
      <c r="H2111" t="s">
        <v>332</v>
      </c>
      <c r="I2111" t="str">
        <f>RIGHT(HvDOutputData[[#This Row],[OPLocCode]],1)</f>
        <v>A</v>
      </c>
      <c r="J2111" t="s">
        <v>453</v>
      </c>
    </row>
    <row r="2112" spans="1:10" x14ac:dyDescent="0.45">
      <c r="A2112" t="s">
        <v>14</v>
      </c>
      <c r="B2112" t="s">
        <v>118</v>
      </c>
      <c r="C2112" t="s">
        <v>121</v>
      </c>
      <c r="D2112" s="1" t="s">
        <v>522</v>
      </c>
      <c r="E2112" t="s">
        <v>49</v>
      </c>
      <c r="F2112" t="s">
        <v>27</v>
      </c>
      <c r="G2112" t="s">
        <v>254</v>
      </c>
      <c r="H2112" t="s">
        <v>333</v>
      </c>
      <c r="I2112" t="str">
        <f>RIGHT(HvDOutputData[[#This Row],[OPLocCode]],1)</f>
        <v>B</v>
      </c>
      <c r="J2112" t="s">
        <v>459</v>
      </c>
    </row>
    <row r="2113" spans="1:10" x14ac:dyDescent="0.45">
      <c r="A2113" t="s">
        <v>14</v>
      </c>
      <c r="B2113" t="s">
        <v>118</v>
      </c>
      <c r="C2113" t="s">
        <v>121</v>
      </c>
      <c r="D2113" s="1" t="s">
        <v>522</v>
      </c>
      <c r="E2113" t="s">
        <v>49</v>
      </c>
      <c r="F2113" t="s">
        <v>27</v>
      </c>
      <c r="G2113" t="s">
        <v>254</v>
      </c>
      <c r="H2113" t="s">
        <v>334</v>
      </c>
      <c r="I2113" t="str">
        <f>RIGHT(HvDOutputData[[#This Row],[OPLocCode]],1)</f>
        <v>C</v>
      </c>
      <c r="J2113" t="s">
        <v>465</v>
      </c>
    </row>
    <row r="2114" spans="1:10" x14ac:dyDescent="0.45">
      <c r="A2114" t="s">
        <v>14</v>
      </c>
      <c r="B2114" t="s">
        <v>118</v>
      </c>
      <c r="C2114" t="s">
        <v>121</v>
      </c>
      <c r="D2114" s="1" t="s">
        <v>522</v>
      </c>
      <c r="E2114" t="s">
        <v>49</v>
      </c>
      <c r="F2114" t="s">
        <v>27</v>
      </c>
      <c r="G2114" t="s">
        <v>254</v>
      </c>
      <c r="H2114" t="s">
        <v>347</v>
      </c>
      <c r="I2114" t="str">
        <f>RIGHT(HvDOutputData[[#This Row],[OPLocCode]],1)</f>
        <v>A</v>
      </c>
      <c r="J2114" t="s">
        <v>400</v>
      </c>
    </row>
    <row r="2115" spans="1:10" x14ac:dyDescent="0.45">
      <c r="A2115" t="s">
        <v>14</v>
      </c>
      <c r="B2115" t="s">
        <v>118</v>
      </c>
      <c r="C2115" t="s">
        <v>121</v>
      </c>
      <c r="D2115" s="1" t="s">
        <v>522</v>
      </c>
      <c r="E2115" t="s">
        <v>49</v>
      </c>
      <c r="F2115" t="s">
        <v>27</v>
      </c>
      <c r="G2115" t="s">
        <v>254</v>
      </c>
      <c r="H2115" t="s">
        <v>348</v>
      </c>
      <c r="I2115" t="str">
        <f>RIGHT(HvDOutputData[[#This Row],[OPLocCode]],1)</f>
        <v>B</v>
      </c>
      <c r="J2115" t="s">
        <v>406</v>
      </c>
    </row>
    <row r="2116" spans="1:10" x14ac:dyDescent="0.45">
      <c r="A2116" t="s">
        <v>14</v>
      </c>
      <c r="B2116" t="s">
        <v>118</v>
      </c>
      <c r="C2116" t="s">
        <v>121</v>
      </c>
      <c r="D2116" s="1" t="s">
        <v>522</v>
      </c>
      <c r="E2116" t="s">
        <v>49</v>
      </c>
      <c r="F2116" t="s">
        <v>27</v>
      </c>
      <c r="G2116" t="s">
        <v>254</v>
      </c>
      <c r="H2116" t="s">
        <v>349</v>
      </c>
      <c r="I2116" t="str">
        <f>RIGHT(HvDOutputData[[#This Row],[OPLocCode]],1)</f>
        <v>C</v>
      </c>
      <c r="J2116" t="s">
        <v>412</v>
      </c>
    </row>
    <row r="2117" spans="1:10" x14ac:dyDescent="0.45">
      <c r="A2117" t="s">
        <v>14</v>
      </c>
      <c r="B2117" t="s">
        <v>118</v>
      </c>
      <c r="C2117" t="s">
        <v>121</v>
      </c>
      <c r="D2117" s="1" t="s">
        <v>522</v>
      </c>
      <c r="E2117" t="s">
        <v>49</v>
      </c>
      <c r="F2117" t="s">
        <v>27</v>
      </c>
      <c r="G2117" t="s">
        <v>254</v>
      </c>
      <c r="H2117" t="s">
        <v>338</v>
      </c>
      <c r="I2117" t="str">
        <f>RIGHT(HvDOutputData[[#This Row],[OPLocCode]],1)</f>
        <v>A</v>
      </c>
      <c r="J2117" t="s">
        <v>418</v>
      </c>
    </row>
    <row r="2118" spans="1:10" x14ac:dyDescent="0.45">
      <c r="A2118" t="s">
        <v>14</v>
      </c>
      <c r="B2118" t="s">
        <v>118</v>
      </c>
      <c r="C2118" t="s">
        <v>121</v>
      </c>
      <c r="D2118" s="1" t="s">
        <v>522</v>
      </c>
      <c r="E2118" t="s">
        <v>49</v>
      </c>
      <c r="F2118" t="s">
        <v>27</v>
      </c>
      <c r="G2118" t="s">
        <v>254</v>
      </c>
      <c r="H2118" t="s">
        <v>339</v>
      </c>
      <c r="I2118" t="str">
        <f>RIGHT(HvDOutputData[[#This Row],[OPLocCode]],1)</f>
        <v>B</v>
      </c>
      <c r="J2118" t="s">
        <v>424</v>
      </c>
    </row>
    <row r="2119" spans="1:10" x14ac:dyDescent="0.45">
      <c r="A2119" t="s">
        <v>14</v>
      </c>
      <c r="B2119" t="s">
        <v>118</v>
      </c>
      <c r="C2119" t="s">
        <v>121</v>
      </c>
      <c r="D2119" s="1" t="s">
        <v>522</v>
      </c>
      <c r="E2119" t="s">
        <v>49</v>
      </c>
      <c r="F2119" t="s">
        <v>27</v>
      </c>
      <c r="G2119" t="s">
        <v>254</v>
      </c>
      <c r="H2119" t="s">
        <v>340</v>
      </c>
      <c r="I2119" t="str">
        <f>RIGHT(HvDOutputData[[#This Row],[OPLocCode]],1)</f>
        <v>C</v>
      </c>
      <c r="J2119" t="s">
        <v>430</v>
      </c>
    </row>
    <row r="2120" spans="1:10" x14ac:dyDescent="0.45">
      <c r="A2120" t="s">
        <v>14</v>
      </c>
      <c r="B2120" t="s">
        <v>118</v>
      </c>
      <c r="C2120" t="s">
        <v>121</v>
      </c>
      <c r="D2120" s="1" t="s">
        <v>522</v>
      </c>
      <c r="E2120" t="s">
        <v>49</v>
      </c>
      <c r="F2120" t="s">
        <v>27</v>
      </c>
      <c r="G2120" t="s">
        <v>254</v>
      </c>
      <c r="H2120" t="s">
        <v>341</v>
      </c>
      <c r="I2120" t="str">
        <f>RIGHT(HvDOutputData[[#This Row],[OPLocCode]],1)</f>
        <v>A</v>
      </c>
      <c r="J2120" t="s">
        <v>436</v>
      </c>
    </row>
    <row r="2121" spans="1:10" x14ac:dyDescent="0.45">
      <c r="A2121" t="s">
        <v>14</v>
      </c>
      <c r="B2121" t="s">
        <v>118</v>
      </c>
      <c r="C2121" t="s">
        <v>121</v>
      </c>
      <c r="D2121" s="1" t="s">
        <v>522</v>
      </c>
      <c r="E2121" t="s">
        <v>49</v>
      </c>
      <c r="F2121" t="s">
        <v>27</v>
      </c>
      <c r="G2121" t="s">
        <v>254</v>
      </c>
      <c r="H2121" t="s">
        <v>342</v>
      </c>
      <c r="I2121" t="str">
        <f>RIGHT(HvDOutputData[[#This Row],[OPLocCode]],1)</f>
        <v>B</v>
      </c>
      <c r="J2121" t="s">
        <v>442</v>
      </c>
    </row>
    <row r="2122" spans="1:10" x14ac:dyDescent="0.45">
      <c r="A2122" t="s">
        <v>14</v>
      </c>
      <c r="B2122" t="s">
        <v>118</v>
      </c>
      <c r="C2122" t="s">
        <v>121</v>
      </c>
      <c r="D2122" s="1" t="s">
        <v>522</v>
      </c>
      <c r="E2122" t="s">
        <v>49</v>
      </c>
      <c r="F2122" t="s">
        <v>27</v>
      </c>
      <c r="G2122" t="s">
        <v>254</v>
      </c>
      <c r="H2122" t="s">
        <v>343</v>
      </c>
      <c r="I2122" t="str">
        <f>RIGHT(HvDOutputData[[#This Row],[OPLocCode]],1)</f>
        <v>C</v>
      </c>
      <c r="J2122" t="s">
        <v>448</v>
      </c>
    </row>
    <row r="2123" spans="1:10" x14ac:dyDescent="0.45">
      <c r="A2123" t="s">
        <v>14</v>
      </c>
      <c r="B2123" t="s">
        <v>118</v>
      </c>
      <c r="C2123" t="s">
        <v>121</v>
      </c>
      <c r="D2123" s="1" t="s">
        <v>522</v>
      </c>
      <c r="E2123" t="s">
        <v>49</v>
      </c>
      <c r="F2123" t="s">
        <v>27</v>
      </c>
      <c r="G2123" t="s">
        <v>254</v>
      </c>
      <c r="H2123" t="s">
        <v>344</v>
      </c>
      <c r="I2123" t="str">
        <f>RIGHT(HvDOutputData[[#This Row],[OPLocCode]],1)</f>
        <v>A</v>
      </c>
      <c r="J2123" t="s">
        <v>454</v>
      </c>
    </row>
    <row r="2124" spans="1:10" x14ac:dyDescent="0.45">
      <c r="A2124" t="s">
        <v>14</v>
      </c>
      <c r="B2124" t="s">
        <v>118</v>
      </c>
      <c r="C2124" t="s">
        <v>121</v>
      </c>
      <c r="D2124" s="1" t="s">
        <v>522</v>
      </c>
      <c r="E2124" t="s">
        <v>49</v>
      </c>
      <c r="F2124" t="s">
        <v>27</v>
      </c>
      <c r="G2124" t="s">
        <v>254</v>
      </c>
      <c r="H2124" t="s">
        <v>345</v>
      </c>
      <c r="I2124" t="str">
        <f>RIGHT(HvDOutputData[[#This Row],[OPLocCode]],1)</f>
        <v>B</v>
      </c>
      <c r="J2124" t="s">
        <v>460</v>
      </c>
    </row>
    <row r="2125" spans="1:10" x14ac:dyDescent="0.45">
      <c r="A2125" t="s">
        <v>14</v>
      </c>
      <c r="B2125" t="s">
        <v>118</v>
      </c>
      <c r="C2125" t="s">
        <v>121</v>
      </c>
      <c r="D2125" s="1" t="s">
        <v>522</v>
      </c>
      <c r="E2125" t="s">
        <v>49</v>
      </c>
      <c r="F2125" t="s">
        <v>27</v>
      </c>
      <c r="G2125" t="s">
        <v>254</v>
      </c>
      <c r="H2125" t="s">
        <v>346</v>
      </c>
      <c r="I2125" t="str">
        <f>RIGHT(HvDOutputData[[#This Row],[OPLocCode]],1)</f>
        <v>C</v>
      </c>
      <c r="J2125" t="s">
        <v>466</v>
      </c>
    </row>
    <row r="2126" spans="1:10" x14ac:dyDescent="0.45">
      <c r="A2126" t="s">
        <v>14</v>
      </c>
      <c r="B2126" t="s">
        <v>118</v>
      </c>
      <c r="C2126" t="s">
        <v>121</v>
      </c>
      <c r="D2126" s="1" t="s">
        <v>522</v>
      </c>
      <c r="E2126" t="s">
        <v>49</v>
      </c>
      <c r="F2126" t="s">
        <v>27</v>
      </c>
      <c r="G2126" t="s">
        <v>254</v>
      </c>
      <c r="H2126" t="s">
        <v>359</v>
      </c>
      <c r="I2126" t="str">
        <f>RIGHT(HvDOutputData[[#This Row],[OPLocCode]],1)</f>
        <v>A</v>
      </c>
      <c r="J2126" t="s">
        <v>401</v>
      </c>
    </row>
    <row r="2127" spans="1:10" x14ac:dyDescent="0.45">
      <c r="A2127" t="s">
        <v>14</v>
      </c>
      <c r="B2127" t="s">
        <v>118</v>
      </c>
      <c r="C2127" t="s">
        <v>121</v>
      </c>
      <c r="D2127" s="1" t="s">
        <v>522</v>
      </c>
      <c r="E2127" t="s">
        <v>49</v>
      </c>
      <c r="F2127" t="s">
        <v>27</v>
      </c>
      <c r="G2127" t="s">
        <v>254</v>
      </c>
      <c r="H2127" t="s">
        <v>360</v>
      </c>
      <c r="I2127" t="str">
        <f>RIGHT(HvDOutputData[[#This Row],[OPLocCode]],1)</f>
        <v>B</v>
      </c>
      <c r="J2127" t="s">
        <v>407</v>
      </c>
    </row>
    <row r="2128" spans="1:10" x14ac:dyDescent="0.45">
      <c r="A2128" t="s">
        <v>14</v>
      </c>
      <c r="B2128" t="s">
        <v>118</v>
      </c>
      <c r="C2128" t="s">
        <v>121</v>
      </c>
      <c r="D2128" s="1" t="s">
        <v>522</v>
      </c>
      <c r="E2128" t="s">
        <v>49</v>
      </c>
      <c r="F2128" t="s">
        <v>27</v>
      </c>
      <c r="G2128" t="s">
        <v>254</v>
      </c>
      <c r="H2128" t="s">
        <v>361</v>
      </c>
      <c r="I2128" t="str">
        <f>RIGHT(HvDOutputData[[#This Row],[OPLocCode]],1)</f>
        <v>C</v>
      </c>
      <c r="J2128" t="s">
        <v>413</v>
      </c>
    </row>
    <row r="2129" spans="1:10" x14ac:dyDescent="0.45">
      <c r="A2129" t="s">
        <v>14</v>
      </c>
      <c r="B2129" t="s">
        <v>118</v>
      </c>
      <c r="C2129" t="s">
        <v>121</v>
      </c>
      <c r="D2129" s="1" t="s">
        <v>522</v>
      </c>
      <c r="E2129" t="s">
        <v>49</v>
      </c>
      <c r="F2129" t="s">
        <v>27</v>
      </c>
      <c r="G2129" t="s">
        <v>254</v>
      </c>
      <c r="H2129" t="s">
        <v>350</v>
      </c>
      <c r="I2129" t="str">
        <f>RIGHT(HvDOutputData[[#This Row],[OPLocCode]],1)</f>
        <v>A</v>
      </c>
      <c r="J2129" t="s">
        <v>419</v>
      </c>
    </row>
    <row r="2130" spans="1:10" x14ac:dyDescent="0.45">
      <c r="A2130" t="s">
        <v>14</v>
      </c>
      <c r="B2130" t="s">
        <v>118</v>
      </c>
      <c r="C2130" t="s">
        <v>121</v>
      </c>
      <c r="D2130" s="1" t="s">
        <v>522</v>
      </c>
      <c r="E2130" t="s">
        <v>49</v>
      </c>
      <c r="F2130" t="s">
        <v>27</v>
      </c>
      <c r="G2130" t="s">
        <v>254</v>
      </c>
      <c r="H2130" t="s">
        <v>351</v>
      </c>
      <c r="I2130" t="str">
        <f>RIGHT(HvDOutputData[[#This Row],[OPLocCode]],1)</f>
        <v>B</v>
      </c>
      <c r="J2130" t="s">
        <v>425</v>
      </c>
    </row>
    <row r="2131" spans="1:10" x14ac:dyDescent="0.45">
      <c r="A2131" t="s">
        <v>14</v>
      </c>
      <c r="B2131" t="s">
        <v>118</v>
      </c>
      <c r="C2131" t="s">
        <v>121</v>
      </c>
      <c r="D2131" s="1" t="s">
        <v>522</v>
      </c>
      <c r="E2131" t="s">
        <v>49</v>
      </c>
      <c r="F2131" t="s">
        <v>27</v>
      </c>
      <c r="G2131" t="s">
        <v>254</v>
      </c>
      <c r="H2131" t="s">
        <v>352</v>
      </c>
      <c r="I2131" t="str">
        <f>RIGHT(HvDOutputData[[#This Row],[OPLocCode]],1)</f>
        <v>C</v>
      </c>
      <c r="J2131" t="s">
        <v>431</v>
      </c>
    </row>
    <row r="2132" spans="1:10" x14ac:dyDescent="0.45">
      <c r="A2132" t="s">
        <v>14</v>
      </c>
      <c r="B2132" t="s">
        <v>118</v>
      </c>
      <c r="C2132" t="s">
        <v>121</v>
      </c>
      <c r="D2132" s="1" t="s">
        <v>522</v>
      </c>
      <c r="E2132" t="s">
        <v>49</v>
      </c>
      <c r="F2132" t="s">
        <v>27</v>
      </c>
      <c r="G2132" t="s">
        <v>254</v>
      </c>
      <c r="H2132" t="s">
        <v>353</v>
      </c>
      <c r="I2132" t="str">
        <f>RIGHT(HvDOutputData[[#This Row],[OPLocCode]],1)</f>
        <v>A</v>
      </c>
      <c r="J2132" t="s">
        <v>437</v>
      </c>
    </row>
    <row r="2133" spans="1:10" x14ac:dyDescent="0.45">
      <c r="A2133" t="s">
        <v>14</v>
      </c>
      <c r="B2133" t="s">
        <v>118</v>
      </c>
      <c r="C2133" t="s">
        <v>121</v>
      </c>
      <c r="D2133" s="1" t="s">
        <v>522</v>
      </c>
      <c r="E2133" t="s">
        <v>49</v>
      </c>
      <c r="F2133" t="s">
        <v>27</v>
      </c>
      <c r="G2133" t="s">
        <v>254</v>
      </c>
      <c r="H2133" t="s">
        <v>354</v>
      </c>
      <c r="I2133" t="str">
        <f>RIGHT(HvDOutputData[[#This Row],[OPLocCode]],1)</f>
        <v>B</v>
      </c>
      <c r="J2133" t="s">
        <v>443</v>
      </c>
    </row>
    <row r="2134" spans="1:10" x14ac:dyDescent="0.45">
      <c r="A2134" t="s">
        <v>14</v>
      </c>
      <c r="B2134" t="s">
        <v>118</v>
      </c>
      <c r="C2134" t="s">
        <v>121</v>
      </c>
      <c r="D2134" s="1" t="s">
        <v>522</v>
      </c>
      <c r="E2134" t="s">
        <v>49</v>
      </c>
      <c r="F2134" t="s">
        <v>27</v>
      </c>
      <c r="G2134" t="s">
        <v>254</v>
      </c>
      <c r="H2134" t="s">
        <v>355</v>
      </c>
      <c r="I2134" t="str">
        <f>RIGHT(HvDOutputData[[#This Row],[OPLocCode]],1)</f>
        <v>C</v>
      </c>
      <c r="J2134" t="s">
        <v>449</v>
      </c>
    </row>
    <row r="2135" spans="1:10" x14ac:dyDescent="0.45">
      <c r="A2135" t="s">
        <v>14</v>
      </c>
      <c r="B2135" t="s">
        <v>118</v>
      </c>
      <c r="C2135" t="s">
        <v>121</v>
      </c>
      <c r="D2135" s="1" t="s">
        <v>522</v>
      </c>
      <c r="E2135" t="s">
        <v>49</v>
      </c>
      <c r="F2135" t="s">
        <v>27</v>
      </c>
      <c r="G2135" t="s">
        <v>254</v>
      </c>
      <c r="H2135" t="s">
        <v>356</v>
      </c>
      <c r="I2135" t="str">
        <f>RIGHT(HvDOutputData[[#This Row],[OPLocCode]],1)</f>
        <v>A</v>
      </c>
      <c r="J2135" t="s">
        <v>455</v>
      </c>
    </row>
    <row r="2136" spans="1:10" x14ac:dyDescent="0.45">
      <c r="A2136" t="s">
        <v>14</v>
      </c>
      <c r="B2136" t="s">
        <v>118</v>
      </c>
      <c r="C2136" t="s">
        <v>121</v>
      </c>
      <c r="D2136" s="1" t="s">
        <v>522</v>
      </c>
      <c r="E2136" t="s">
        <v>49</v>
      </c>
      <c r="F2136" t="s">
        <v>27</v>
      </c>
      <c r="G2136" t="s">
        <v>254</v>
      </c>
      <c r="H2136" t="s">
        <v>357</v>
      </c>
      <c r="I2136" t="str">
        <f>RIGHT(HvDOutputData[[#This Row],[OPLocCode]],1)</f>
        <v>B</v>
      </c>
      <c r="J2136" t="s">
        <v>461</v>
      </c>
    </row>
    <row r="2137" spans="1:10" x14ac:dyDescent="0.45">
      <c r="A2137" t="s">
        <v>14</v>
      </c>
      <c r="B2137" t="s">
        <v>118</v>
      </c>
      <c r="C2137" t="s">
        <v>121</v>
      </c>
      <c r="D2137" s="1" t="s">
        <v>522</v>
      </c>
      <c r="E2137" t="s">
        <v>49</v>
      </c>
      <c r="F2137" t="s">
        <v>27</v>
      </c>
      <c r="G2137" t="s">
        <v>254</v>
      </c>
      <c r="H2137" t="s">
        <v>358</v>
      </c>
      <c r="I2137" t="str">
        <f>RIGHT(HvDOutputData[[#This Row],[OPLocCode]],1)</f>
        <v>C</v>
      </c>
      <c r="J2137" t="s">
        <v>467</v>
      </c>
    </row>
    <row r="2138" spans="1:10" x14ac:dyDescent="0.45">
      <c r="A2138" t="s">
        <v>14</v>
      </c>
      <c r="B2138" t="s">
        <v>116</v>
      </c>
      <c r="C2138" t="s">
        <v>119</v>
      </c>
      <c r="D2138" s="1" t="s">
        <v>523</v>
      </c>
      <c r="E2138" t="s">
        <v>50</v>
      </c>
      <c r="F2138" t="s">
        <v>27</v>
      </c>
      <c r="G2138" t="s">
        <v>254</v>
      </c>
      <c r="H2138" t="s">
        <v>262</v>
      </c>
      <c r="I2138" t="str">
        <f>RIGHT(HvDOutputData[[#This Row],[OPLocCode]],1)</f>
        <v>1</v>
      </c>
      <c r="J2138" t="s">
        <v>362</v>
      </c>
    </row>
    <row r="2139" spans="1:10" x14ac:dyDescent="0.45">
      <c r="A2139" t="s">
        <v>14</v>
      </c>
      <c r="B2139" t="s">
        <v>116</v>
      </c>
      <c r="C2139" t="s">
        <v>119</v>
      </c>
      <c r="D2139" s="1" t="s">
        <v>523</v>
      </c>
      <c r="E2139" t="s">
        <v>50</v>
      </c>
      <c r="F2139" t="s">
        <v>27</v>
      </c>
      <c r="G2139" t="s">
        <v>254</v>
      </c>
      <c r="H2139" t="s">
        <v>263</v>
      </c>
      <c r="I2139" t="str">
        <f>RIGHT(HvDOutputData[[#This Row],[OPLocCode]],1)</f>
        <v>2</v>
      </c>
      <c r="J2139" t="s">
        <v>363</v>
      </c>
    </row>
    <row r="2140" spans="1:10" x14ac:dyDescent="0.45">
      <c r="A2140" t="s">
        <v>14</v>
      </c>
      <c r="B2140" t="s">
        <v>116</v>
      </c>
      <c r="C2140" t="s">
        <v>119</v>
      </c>
      <c r="D2140" s="1" t="s">
        <v>523</v>
      </c>
      <c r="E2140" t="s">
        <v>50</v>
      </c>
      <c r="F2140" t="s">
        <v>27</v>
      </c>
      <c r="G2140" t="s">
        <v>254</v>
      </c>
      <c r="H2140" t="s">
        <v>264</v>
      </c>
      <c r="I2140" t="str">
        <f>RIGHT(HvDOutputData[[#This Row],[OPLocCode]],1)</f>
        <v>3</v>
      </c>
      <c r="J2140" t="s">
        <v>364</v>
      </c>
    </row>
    <row r="2141" spans="1:10" x14ac:dyDescent="0.45">
      <c r="A2141" t="s">
        <v>14</v>
      </c>
      <c r="B2141" t="s">
        <v>116</v>
      </c>
      <c r="C2141" t="s">
        <v>119</v>
      </c>
      <c r="D2141" s="1" t="s">
        <v>523</v>
      </c>
      <c r="E2141" t="s">
        <v>50</v>
      </c>
      <c r="F2141" t="s">
        <v>27</v>
      </c>
      <c r="G2141" t="s">
        <v>254</v>
      </c>
      <c r="H2141" t="s">
        <v>265</v>
      </c>
      <c r="I2141" t="str">
        <f>RIGHT(HvDOutputData[[#This Row],[OPLocCode]],1)</f>
        <v>4</v>
      </c>
      <c r="J2141" t="s">
        <v>362</v>
      </c>
    </row>
    <row r="2142" spans="1:10" x14ac:dyDescent="0.45">
      <c r="A2142" t="s">
        <v>14</v>
      </c>
      <c r="B2142" t="s">
        <v>116</v>
      </c>
      <c r="C2142" t="s">
        <v>119</v>
      </c>
      <c r="D2142" s="1" t="s">
        <v>523</v>
      </c>
      <c r="E2142" t="s">
        <v>50</v>
      </c>
      <c r="F2142" t="s">
        <v>27</v>
      </c>
      <c r="G2142" t="s">
        <v>254</v>
      </c>
      <c r="H2142" t="s">
        <v>266</v>
      </c>
      <c r="I2142" t="str">
        <f>RIGHT(HvDOutputData[[#This Row],[OPLocCode]],1)</f>
        <v>5</v>
      </c>
      <c r="J2142" t="s">
        <v>365</v>
      </c>
    </row>
    <row r="2143" spans="1:10" x14ac:dyDescent="0.45">
      <c r="A2143" t="s">
        <v>14</v>
      </c>
      <c r="B2143" t="s">
        <v>116</v>
      </c>
      <c r="C2143" t="s">
        <v>119</v>
      </c>
      <c r="D2143" s="1" t="s">
        <v>523</v>
      </c>
      <c r="E2143" t="s">
        <v>50</v>
      </c>
      <c r="F2143" t="s">
        <v>27</v>
      </c>
      <c r="G2143" t="s">
        <v>254</v>
      </c>
      <c r="H2143" t="s">
        <v>267</v>
      </c>
      <c r="I2143" t="str">
        <f>RIGHT(HvDOutputData[[#This Row],[OPLocCode]],1)</f>
        <v>6</v>
      </c>
      <c r="J2143" t="s">
        <v>366</v>
      </c>
    </row>
    <row r="2144" spans="1:10" x14ac:dyDescent="0.45">
      <c r="A2144" t="s">
        <v>14</v>
      </c>
      <c r="B2144" t="s">
        <v>116</v>
      </c>
      <c r="C2144" t="s">
        <v>119</v>
      </c>
      <c r="D2144" s="1" t="s">
        <v>523</v>
      </c>
      <c r="E2144" t="s">
        <v>50</v>
      </c>
      <c r="F2144" t="s">
        <v>27</v>
      </c>
      <c r="G2144" t="s">
        <v>254</v>
      </c>
      <c r="H2144" t="s">
        <v>256</v>
      </c>
      <c r="I2144" t="str">
        <f>RIGHT(HvDOutputData[[#This Row],[OPLocCode]],1)</f>
        <v>1</v>
      </c>
      <c r="J2144" t="s">
        <v>367</v>
      </c>
    </row>
    <row r="2145" spans="1:10" x14ac:dyDescent="0.45">
      <c r="A2145" t="s">
        <v>14</v>
      </c>
      <c r="B2145" t="s">
        <v>116</v>
      </c>
      <c r="C2145" t="s">
        <v>119</v>
      </c>
      <c r="D2145" s="1" t="s">
        <v>523</v>
      </c>
      <c r="E2145" t="s">
        <v>50</v>
      </c>
      <c r="F2145" t="s">
        <v>27</v>
      </c>
      <c r="G2145" t="s">
        <v>254</v>
      </c>
      <c r="H2145" t="s">
        <v>257</v>
      </c>
      <c r="I2145" t="str">
        <f>RIGHT(HvDOutputData[[#This Row],[OPLocCode]],1)</f>
        <v>2</v>
      </c>
      <c r="J2145" t="s">
        <v>368</v>
      </c>
    </row>
    <row r="2146" spans="1:10" x14ac:dyDescent="0.45">
      <c r="A2146" t="s">
        <v>14</v>
      </c>
      <c r="B2146" t="s">
        <v>116</v>
      </c>
      <c r="C2146" t="s">
        <v>119</v>
      </c>
      <c r="D2146" s="1" t="s">
        <v>523</v>
      </c>
      <c r="E2146" t="s">
        <v>50</v>
      </c>
      <c r="F2146" t="s">
        <v>27</v>
      </c>
      <c r="G2146" t="s">
        <v>254</v>
      </c>
      <c r="H2146" t="s">
        <v>258</v>
      </c>
      <c r="I2146" t="str">
        <f>RIGHT(HvDOutputData[[#This Row],[OPLocCode]],1)</f>
        <v>3</v>
      </c>
      <c r="J2146" t="s">
        <v>369</v>
      </c>
    </row>
    <row r="2147" spans="1:10" x14ac:dyDescent="0.45">
      <c r="A2147" t="s">
        <v>14</v>
      </c>
      <c r="B2147" t="s">
        <v>116</v>
      </c>
      <c r="C2147" t="s">
        <v>119</v>
      </c>
      <c r="D2147" s="1" t="s">
        <v>523</v>
      </c>
      <c r="E2147" t="s">
        <v>50</v>
      </c>
      <c r="F2147" t="s">
        <v>27</v>
      </c>
      <c r="G2147" t="s">
        <v>254</v>
      </c>
      <c r="H2147" t="s">
        <v>259</v>
      </c>
      <c r="I2147" t="str">
        <f>RIGHT(HvDOutputData[[#This Row],[OPLocCode]],1)</f>
        <v>4</v>
      </c>
      <c r="J2147" t="s">
        <v>367</v>
      </c>
    </row>
    <row r="2148" spans="1:10" x14ac:dyDescent="0.45">
      <c r="A2148" t="s">
        <v>14</v>
      </c>
      <c r="B2148" t="s">
        <v>116</v>
      </c>
      <c r="C2148" t="s">
        <v>119</v>
      </c>
      <c r="D2148" s="1" t="s">
        <v>523</v>
      </c>
      <c r="E2148" t="s">
        <v>50</v>
      </c>
      <c r="F2148" t="s">
        <v>27</v>
      </c>
      <c r="G2148" t="s">
        <v>254</v>
      </c>
      <c r="H2148" t="s">
        <v>260</v>
      </c>
      <c r="I2148" t="str">
        <f>RIGHT(HvDOutputData[[#This Row],[OPLocCode]],1)</f>
        <v>5</v>
      </c>
      <c r="J2148" t="s">
        <v>370</v>
      </c>
    </row>
    <row r="2149" spans="1:10" x14ac:dyDescent="0.45">
      <c r="A2149" t="s">
        <v>14</v>
      </c>
      <c r="B2149" t="s">
        <v>116</v>
      </c>
      <c r="C2149" t="s">
        <v>119</v>
      </c>
      <c r="D2149" s="1" t="s">
        <v>523</v>
      </c>
      <c r="E2149" t="s">
        <v>50</v>
      </c>
      <c r="F2149" t="s">
        <v>27</v>
      </c>
      <c r="G2149" t="s">
        <v>254</v>
      </c>
      <c r="H2149" t="s">
        <v>261</v>
      </c>
      <c r="I2149" t="str">
        <f>RIGHT(HvDOutputData[[#This Row],[OPLocCode]],1)</f>
        <v>6</v>
      </c>
      <c r="J2149" t="s">
        <v>371</v>
      </c>
    </row>
    <row r="2150" spans="1:10" x14ac:dyDescent="0.45">
      <c r="A2150" t="s">
        <v>14</v>
      </c>
      <c r="B2150" t="s">
        <v>116</v>
      </c>
      <c r="C2150" t="s">
        <v>119</v>
      </c>
      <c r="D2150" s="1" t="s">
        <v>523</v>
      </c>
      <c r="E2150" t="s">
        <v>50</v>
      </c>
      <c r="F2150" t="s">
        <v>27</v>
      </c>
      <c r="G2150" t="s">
        <v>254</v>
      </c>
      <c r="H2150" t="s">
        <v>268</v>
      </c>
      <c r="I2150" t="str">
        <f>RIGHT(HvDOutputData[[#This Row],[OPLocCode]],1)</f>
        <v>1</v>
      </c>
      <c r="J2150" t="s">
        <v>372</v>
      </c>
    </row>
    <row r="2151" spans="1:10" x14ac:dyDescent="0.45">
      <c r="A2151" t="s">
        <v>14</v>
      </c>
      <c r="B2151" t="s">
        <v>116</v>
      </c>
      <c r="C2151" t="s">
        <v>119</v>
      </c>
      <c r="D2151" s="1" t="s">
        <v>523</v>
      </c>
      <c r="E2151" t="s">
        <v>50</v>
      </c>
      <c r="F2151" t="s">
        <v>27</v>
      </c>
      <c r="G2151" t="s">
        <v>254</v>
      </c>
      <c r="H2151" t="s">
        <v>269</v>
      </c>
      <c r="I2151" t="str">
        <f>RIGHT(HvDOutputData[[#This Row],[OPLocCode]],1)</f>
        <v>2</v>
      </c>
      <c r="J2151" t="s">
        <v>373</v>
      </c>
    </row>
    <row r="2152" spans="1:10" x14ac:dyDescent="0.45">
      <c r="A2152" t="s">
        <v>14</v>
      </c>
      <c r="B2152" t="s">
        <v>116</v>
      </c>
      <c r="C2152" t="s">
        <v>119</v>
      </c>
      <c r="D2152" s="1" t="s">
        <v>523</v>
      </c>
      <c r="E2152" t="s">
        <v>50</v>
      </c>
      <c r="F2152" t="s">
        <v>27</v>
      </c>
      <c r="G2152" t="s">
        <v>254</v>
      </c>
      <c r="H2152" t="s">
        <v>270</v>
      </c>
      <c r="I2152" t="str">
        <f>RIGHT(HvDOutputData[[#This Row],[OPLocCode]],1)</f>
        <v>3</v>
      </c>
      <c r="J2152" t="s">
        <v>374</v>
      </c>
    </row>
    <row r="2153" spans="1:10" x14ac:dyDescent="0.45">
      <c r="A2153" t="s">
        <v>14</v>
      </c>
      <c r="B2153" t="s">
        <v>116</v>
      </c>
      <c r="C2153" t="s">
        <v>119</v>
      </c>
      <c r="D2153" s="1" t="s">
        <v>523</v>
      </c>
      <c r="E2153" t="s">
        <v>50</v>
      </c>
      <c r="F2153" t="s">
        <v>27</v>
      </c>
      <c r="G2153" t="s">
        <v>254</v>
      </c>
      <c r="H2153" t="s">
        <v>271</v>
      </c>
      <c r="I2153" t="str">
        <f>RIGHT(HvDOutputData[[#This Row],[OPLocCode]],1)</f>
        <v>4</v>
      </c>
      <c r="J2153" t="s">
        <v>375</v>
      </c>
    </row>
    <row r="2154" spans="1:10" x14ac:dyDescent="0.45">
      <c r="A2154" t="s">
        <v>14</v>
      </c>
      <c r="B2154" t="s">
        <v>116</v>
      </c>
      <c r="C2154" t="s">
        <v>119</v>
      </c>
      <c r="D2154" s="1" t="s">
        <v>523</v>
      </c>
      <c r="E2154" t="s">
        <v>50</v>
      </c>
      <c r="F2154" t="s">
        <v>27</v>
      </c>
      <c r="G2154" t="s">
        <v>254</v>
      </c>
      <c r="H2154" t="s">
        <v>272</v>
      </c>
      <c r="I2154" t="str">
        <f>RIGHT(HvDOutputData[[#This Row],[OPLocCode]],1)</f>
        <v>5</v>
      </c>
      <c r="J2154" t="s">
        <v>376</v>
      </c>
    </row>
    <row r="2155" spans="1:10" x14ac:dyDescent="0.45">
      <c r="A2155" t="s">
        <v>14</v>
      </c>
      <c r="B2155" t="s">
        <v>116</v>
      </c>
      <c r="C2155" t="s">
        <v>119</v>
      </c>
      <c r="D2155" s="1" t="s">
        <v>523</v>
      </c>
      <c r="E2155" t="s">
        <v>50</v>
      </c>
      <c r="F2155" t="s">
        <v>27</v>
      </c>
      <c r="G2155" t="s">
        <v>254</v>
      </c>
      <c r="H2155" t="s">
        <v>273</v>
      </c>
      <c r="I2155" t="str">
        <f>RIGHT(HvDOutputData[[#This Row],[OPLocCode]],1)</f>
        <v>6</v>
      </c>
      <c r="J2155" t="s">
        <v>377</v>
      </c>
    </row>
    <row r="2156" spans="1:10" x14ac:dyDescent="0.45">
      <c r="A2156" t="s">
        <v>14</v>
      </c>
      <c r="B2156" t="s">
        <v>116</v>
      </c>
      <c r="C2156" t="s">
        <v>119</v>
      </c>
      <c r="D2156" s="1" t="s">
        <v>523</v>
      </c>
      <c r="E2156" t="s">
        <v>50</v>
      </c>
      <c r="F2156" t="s">
        <v>27</v>
      </c>
      <c r="G2156" t="s">
        <v>254</v>
      </c>
      <c r="H2156" t="s">
        <v>274</v>
      </c>
      <c r="I2156" t="str">
        <f>RIGHT(HvDOutputData[[#This Row],[OPLocCode]],1)</f>
        <v>1</v>
      </c>
      <c r="J2156" t="s">
        <v>378</v>
      </c>
    </row>
    <row r="2157" spans="1:10" x14ac:dyDescent="0.45">
      <c r="A2157" t="s">
        <v>14</v>
      </c>
      <c r="B2157" t="s">
        <v>116</v>
      </c>
      <c r="C2157" t="s">
        <v>119</v>
      </c>
      <c r="D2157" s="1" t="s">
        <v>523</v>
      </c>
      <c r="E2157" t="s">
        <v>50</v>
      </c>
      <c r="F2157" t="s">
        <v>27</v>
      </c>
      <c r="G2157" t="s">
        <v>254</v>
      </c>
      <c r="H2157" t="s">
        <v>275</v>
      </c>
      <c r="I2157" t="str">
        <f>RIGHT(HvDOutputData[[#This Row],[OPLocCode]],1)</f>
        <v>2</v>
      </c>
      <c r="J2157" t="s">
        <v>379</v>
      </c>
    </row>
    <row r="2158" spans="1:10" x14ac:dyDescent="0.45">
      <c r="A2158" t="s">
        <v>14</v>
      </c>
      <c r="B2158" t="s">
        <v>116</v>
      </c>
      <c r="C2158" t="s">
        <v>119</v>
      </c>
      <c r="D2158" s="1" t="s">
        <v>523</v>
      </c>
      <c r="E2158" t="s">
        <v>50</v>
      </c>
      <c r="F2158" t="s">
        <v>27</v>
      </c>
      <c r="G2158" t="s">
        <v>254</v>
      </c>
      <c r="H2158" t="s">
        <v>276</v>
      </c>
      <c r="I2158" t="str">
        <f>RIGHT(HvDOutputData[[#This Row],[OPLocCode]],1)</f>
        <v>3</v>
      </c>
      <c r="J2158" t="s">
        <v>380</v>
      </c>
    </row>
    <row r="2159" spans="1:10" x14ac:dyDescent="0.45">
      <c r="A2159" t="s">
        <v>14</v>
      </c>
      <c r="B2159" t="s">
        <v>116</v>
      </c>
      <c r="C2159" t="s">
        <v>119</v>
      </c>
      <c r="D2159" s="1" t="s">
        <v>523</v>
      </c>
      <c r="E2159" t="s">
        <v>50</v>
      </c>
      <c r="F2159" t="s">
        <v>27</v>
      </c>
      <c r="G2159" t="s">
        <v>254</v>
      </c>
      <c r="H2159" t="s">
        <v>277</v>
      </c>
      <c r="I2159" t="str">
        <f>RIGHT(HvDOutputData[[#This Row],[OPLocCode]],1)</f>
        <v>4</v>
      </c>
      <c r="J2159" t="s">
        <v>381</v>
      </c>
    </row>
    <row r="2160" spans="1:10" x14ac:dyDescent="0.45">
      <c r="A2160" t="s">
        <v>14</v>
      </c>
      <c r="B2160" t="s">
        <v>116</v>
      </c>
      <c r="C2160" t="s">
        <v>119</v>
      </c>
      <c r="D2160" s="1" t="s">
        <v>523</v>
      </c>
      <c r="E2160" t="s">
        <v>50</v>
      </c>
      <c r="F2160" t="s">
        <v>27</v>
      </c>
      <c r="G2160" t="s">
        <v>254</v>
      </c>
      <c r="H2160" t="s">
        <v>278</v>
      </c>
      <c r="I2160" t="str">
        <f>RIGHT(HvDOutputData[[#This Row],[OPLocCode]],1)</f>
        <v>5</v>
      </c>
      <c r="J2160" t="s">
        <v>382</v>
      </c>
    </row>
    <row r="2161" spans="1:10" x14ac:dyDescent="0.45">
      <c r="A2161" t="s">
        <v>14</v>
      </c>
      <c r="B2161" t="s">
        <v>116</v>
      </c>
      <c r="C2161" t="s">
        <v>119</v>
      </c>
      <c r="D2161" s="1" t="s">
        <v>523</v>
      </c>
      <c r="E2161" t="s">
        <v>50</v>
      </c>
      <c r="F2161" t="s">
        <v>27</v>
      </c>
      <c r="G2161" t="s">
        <v>254</v>
      </c>
      <c r="H2161" t="s">
        <v>279</v>
      </c>
      <c r="I2161" t="str">
        <f>RIGHT(HvDOutputData[[#This Row],[OPLocCode]],1)</f>
        <v>6</v>
      </c>
      <c r="J2161" t="s">
        <v>383</v>
      </c>
    </row>
    <row r="2162" spans="1:10" x14ac:dyDescent="0.45">
      <c r="A2162" t="s">
        <v>14</v>
      </c>
      <c r="B2162" t="s">
        <v>116</v>
      </c>
      <c r="C2162" t="s">
        <v>119</v>
      </c>
      <c r="D2162" s="1" t="s">
        <v>523</v>
      </c>
      <c r="E2162" t="s">
        <v>50</v>
      </c>
      <c r="F2162" t="s">
        <v>27</v>
      </c>
      <c r="G2162" t="s">
        <v>254</v>
      </c>
      <c r="H2162" t="s">
        <v>280</v>
      </c>
      <c r="I2162" t="str">
        <f>RIGHT(HvDOutputData[[#This Row],[OPLocCode]],1)</f>
        <v>1</v>
      </c>
      <c r="J2162" t="s">
        <v>384</v>
      </c>
    </row>
    <row r="2163" spans="1:10" x14ac:dyDescent="0.45">
      <c r="A2163" t="s">
        <v>14</v>
      </c>
      <c r="B2163" t="s">
        <v>116</v>
      </c>
      <c r="C2163" t="s">
        <v>119</v>
      </c>
      <c r="D2163" s="1" t="s">
        <v>523</v>
      </c>
      <c r="E2163" t="s">
        <v>50</v>
      </c>
      <c r="F2163" t="s">
        <v>27</v>
      </c>
      <c r="G2163" t="s">
        <v>254</v>
      </c>
      <c r="H2163" t="s">
        <v>281</v>
      </c>
      <c r="I2163" t="str">
        <f>RIGHT(HvDOutputData[[#This Row],[OPLocCode]],1)</f>
        <v>2</v>
      </c>
      <c r="J2163" t="s">
        <v>385</v>
      </c>
    </row>
    <row r="2164" spans="1:10" x14ac:dyDescent="0.45">
      <c r="A2164" t="s">
        <v>14</v>
      </c>
      <c r="B2164" t="s">
        <v>116</v>
      </c>
      <c r="C2164" t="s">
        <v>119</v>
      </c>
      <c r="D2164" s="1" t="s">
        <v>523</v>
      </c>
      <c r="E2164" t="s">
        <v>50</v>
      </c>
      <c r="F2164" t="s">
        <v>27</v>
      </c>
      <c r="G2164" t="s">
        <v>254</v>
      </c>
      <c r="H2164" t="s">
        <v>282</v>
      </c>
      <c r="I2164" t="str">
        <f>RIGHT(HvDOutputData[[#This Row],[OPLocCode]],1)</f>
        <v>3</v>
      </c>
      <c r="J2164" t="s">
        <v>386</v>
      </c>
    </row>
    <row r="2165" spans="1:10" x14ac:dyDescent="0.45">
      <c r="A2165" t="s">
        <v>14</v>
      </c>
      <c r="B2165" t="s">
        <v>116</v>
      </c>
      <c r="C2165" t="s">
        <v>119</v>
      </c>
      <c r="D2165" s="1" t="s">
        <v>523</v>
      </c>
      <c r="E2165" t="s">
        <v>50</v>
      </c>
      <c r="F2165" t="s">
        <v>27</v>
      </c>
      <c r="G2165" t="s">
        <v>254</v>
      </c>
      <c r="H2165" t="s">
        <v>283</v>
      </c>
      <c r="I2165" t="str">
        <f>RIGHT(HvDOutputData[[#This Row],[OPLocCode]],1)</f>
        <v>4</v>
      </c>
      <c r="J2165" t="s">
        <v>387</v>
      </c>
    </row>
    <row r="2166" spans="1:10" x14ac:dyDescent="0.45">
      <c r="A2166" t="s">
        <v>14</v>
      </c>
      <c r="B2166" t="s">
        <v>116</v>
      </c>
      <c r="C2166" t="s">
        <v>119</v>
      </c>
      <c r="D2166" s="1" t="s">
        <v>523</v>
      </c>
      <c r="E2166" t="s">
        <v>50</v>
      </c>
      <c r="F2166" t="s">
        <v>27</v>
      </c>
      <c r="G2166" t="s">
        <v>254</v>
      </c>
      <c r="H2166" t="s">
        <v>284</v>
      </c>
      <c r="I2166" t="str">
        <f>RIGHT(HvDOutputData[[#This Row],[OPLocCode]],1)</f>
        <v>5</v>
      </c>
      <c r="J2166" t="s">
        <v>388</v>
      </c>
    </row>
    <row r="2167" spans="1:10" x14ac:dyDescent="0.45">
      <c r="A2167" t="s">
        <v>14</v>
      </c>
      <c r="B2167" t="s">
        <v>116</v>
      </c>
      <c r="C2167" t="s">
        <v>119</v>
      </c>
      <c r="D2167" s="1" t="s">
        <v>523</v>
      </c>
      <c r="E2167" t="s">
        <v>50</v>
      </c>
      <c r="F2167" t="s">
        <v>27</v>
      </c>
      <c r="G2167" t="s">
        <v>254</v>
      </c>
      <c r="H2167" t="s">
        <v>285</v>
      </c>
      <c r="I2167" t="str">
        <f>RIGHT(HvDOutputData[[#This Row],[OPLocCode]],1)</f>
        <v>6</v>
      </c>
      <c r="J2167" t="s">
        <v>389</v>
      </c>
    </row>
    <row r="2168" spans="1:10" x14ac:dyDescent="0.45">
      <c r="A2168" t="s">
        <v>14</v>
      </c>
      <c r="B2168" t="s">
        <v>116</v>
      </c>
      <c r="C2168" t="s">
        <v>119</v>
      </c>
      <c r="D2168" s="1" t="s">
        <v>523</v>
      </c>
      <c r="E2168" t="s">
        <v>50</v>
      </c>
      <c r="F2168" t="s">
        <v>27</v>
      </c>
      <c r="G2168" t="s">
        <v>254</v>
      </c>
      <c r="H2168" t="s">
        <v>29</v>
      </c>
      <c r="I2168" t="str">
        <f>RIGHT(HvDOutputData[[#This Row],[OPLocCode]],1)</f>
        <v>1</v>
      </c>
      <c r="J2168" t="s">
        <v>390</v>
      </c>
    </row>
    <row r="2169" spans="1:10" x14ac:dyDescent="0.45">
      <c r="A2169" t="s">
        <v>14</v>
      </c>
      <c r="B2169" t="s">
        <v>116</v>
      </c>
      <c r="C2169" t="s">
        <v>119</v>
      </c>
      <c r="D2169" s="1" t="s">
        <v>523</v>
      </c>
      <c r="E2169" t="s">
        <v>50</v>
      </c>
      <c r="F2169" t="s">
        <v>27</v>
      </c>
      <c r="G2169" t="s">
        <v>254</v>
      </c>
      <c r="H2169" t="s">
        <v>137</v>
      </c>
      <c r="I2169" t="str">
        <f>RIGHT(HvDOutputData[[#This Row],[OPLocCode]],1)</f>
        <v>2</v>
      </c>
      <c r="J2169" t="s">
        <v>391</v>
      </c>
    </row>
    <row r="2170" spans="1:10" x14ac:dyDescent="0.45">
      <c r="A2170" t="s">
        <v>14</v>
      </c>
      <c r="B2170" t="s">
        <v>116</v>
      </c>
      <c r="C2170" t="s">
        <v>119</v>
      </c>
      <c r="D2170" s="1" t="s">
        <v>523</v>
      </c>
      <c r="E2170" t="s">
        <v>50</v>
      </c>
      <c r="F2170" t="s">
        <v>27</v>
      </c>
      <c r="G2170" t="s">
        <v>254</v>
      </c>
      <c r="H2170" t="s">
        <v>286</v>
      </c>
      <c r="I2170" t="str">
        <f>RIGHT(HvDOutputData[[#This Row],[OPLocCode]],1)</f>
        <v>3</v>
      </c>
      <c r="J2170" t="s">
        <v>392</v>
      </c>
    </row>
    <row r="2171" spans="1:10" x14ac:dyDescent="0.45">
      <c r="A2171" t="s">
        <v>14</v>
      </c>
      <c r="B2171" t="s">
        <v>116</v>
      </c>
      <c r="C2171" t="s">
        <v>119</v>
      </c>
      <c r="D2171" s="1" t="s">
        <v>523</v>
      </c>
      <c r="E2171" t="s">
        <v>50</v>
      </c>
      <c r="F2171" t="s">
        <v>27</v>
      </c>
      <c r="G2171" t="s">
        <v>254</v>
      </c>
      <c r="H2171" t="s">
        <v>287</v>
      </c>
      <c r="I2171" t="str">
        <f>RIGHT(HvDOutputData[[#This Row],[OPLocCode]],1)</f>
        <v>4</v>
      </c>
      <c r="J2171" t="s">
        <v>393</v>
      </c>
    </row>
    <row r="2172" spans="1:10" x14ac:dyDescent="0.45">
      <c r="A2172" t="s">
        <v>14</v>
      </c>
      <c r="B2172" t="s">
        <v>116</v>
      </c>
      <c r="C2172" t="s">
        <v>119</v>
      </c>
      <c r="D2172" s="1" t="s">
        <v>523</v>
      </c>
      <c r="E2172" t="s">
        <v>50</v>
      </c>
      <c r="F2172" t="s">
        <v>27</v>
      </c>
      <c r="G2172" t="s">
        <v>254</v>
      </c>
      <c r="H2172" t="s">
        <v>288</v>
      </c>
      <c r="I2172" t="str">
        <f>RIGHT(HvDOutputData[[#This Row],[OPLocCode]],1)</f>
        <v>5</v>
      </c>
      <c r="J2172" t="s">
        <v>394</v>
      </c>
    </row>
    <row r="2173" spans="1:10" x14ac:dyDescent="0.45">
      <c r="A2173" t="s">
        <v>14</v>
      </c>
      <c r="B2173" t="s">
        <v>116</v>
      </c>
      <c r="C2173" t="s">
        <v>119</v>
      </c>
      <c r="D2173" s="1" t="s">
        <v>523</v>
      </c>
      <c r="E2173" t="s">
        <v>50</v>
      </c>
      <c r="F2173" t="s">
        <v>27</v>
      </c>
      <c r="G2173" t="s">
        <v>254</v>
      </c>
      <c r="H2173" t="s">
        <v>289</v>
      </c>
      <c r="I2173" t="str">
        <f>RIGHT(HvDOutputData[[#This Row],[OPLocCode]],1)</f>
        <v>6</v>
      </c>
      <c r="J2173" t="s">
        <v>395</v>
      </c>
    </row>
    <row r="2174" spans="1:10" x14ac:dyDescent="0.45">
      <c r="A2174" t="s">
        <v>14</v>
      </c>
      <c r="B2174" t="s">
        <v>117</v>
      </c>
      <c r="C2174" t="s">
        <v>120</v>
      </c>
      <c r="D2174" s="1" t="s">
        <v>523</v>
      </c>
      <c r="E2174" t="s">
        <v>50</v>
      </c>
      <c r="F2174" t="s">
        <v>27</v>
      </c>
      <c r="G2174" t="s">
        <v>254</v>
      </c>
      <c r="H2174" t="s">
        <v>262</v>
      </c>
      <c r="I2174" t="str">
        <f>RIGHT(HvDOutputData[[#This Row],[OPLocCode]],1)</f>
        <v>1</v>
      </c>
      <c r="J2174" t="s">
        <v>362</v>
      </c>
    </row>
    <row r="2175" spans="1:10" x14ac:dyDescent="0.45">
      <c r="A2175" t="s">
        <v>14</v>
      </c>
      <c r="B2175" t="s">
        <v>117</v>
      </c>
      <c r="C2175" t="s">
        <v>120</v>
      </c>
      <c r="D2175" s="1" t="s">
        <v>523</v>
      </c>
      <c r="E2175" t="s">
        <v>50</v>
      </c>
      <c r="F2175" t="s">
        <v>27</v>
      </c>
      <c r="G2175" t="s">
        <v>254</v>
      </c>
      <c r="H2175" t="s">
        <v>263</v>
      </c>
      <c r="I2175" t="str">
        <f>RIGHT(HvDOutputData[[#This Row],[OPLocCode]],1)</f>
        <v>2</v>
      </c>
      <c r="J2175" t="s">
        <v>363</v>
      </c>
    </row>
    <row r="2176" spans="1:10" x14ac:dyDescent="0.45">
      <c r="A2176" t="s">
        <v>14</v>
      </c>
      <c r="B2176" t="s">
        <v>117</v>
      </c>
      <c r="C2176" t="s">
        <v>120</v>
      </c>
      <c r="D2176" s="1" t="s">
        <v>523</v>
      </c>
      <c r="E2176" t="s">
        <v>50</v>
      </c>
      <c r="F2176" t="s">
        <v>27</v>
      </c>
      <c r="G2176" t="s">
        <v>254</v>
      </c>
      <c r="H2176" t="s">
        <v>264</v>
      </c>
      <c r="I2176" t="str">
        <f>RIGHT(HvDOutputData[[#This Row],[OPLocCode]],1)</f>
        <v>3</v>
      </c>
      <c r="J2176" t="s">
        <v>364</v>
      </c>
    </row>
    <row r="2177" spans="1:10" x14ac:dyDescent="0.45">
      <c r="A2177" t="s">
        <v>14</v>
      </c>
      <c r="B2177" t="s">
        <v>117</v>
      </c>
      <c r="C2177" t="s">
        <v>120</v>
      </c>
      <c r="D2177" s="1" t="s">
        <v>523</v>
      </c>
      <c r="E2177" t="s">
        <v>50</v>
      </c>
      <c r="F2177" t="s">
        <v>27</v>
      </c>
      <c r="G2177" t="s">
        <v>254</v>
      </c>
      <c r="H2177" t="s">
        <v>265</v>
      </c>
      <c r="I2177" t="str">
        <f>RIGHT(HvDOutputData[[#This Row],[OPLocCode]],1)</f>
        <v>4</v>
      </c>
      <c r="J2177" t="s">
        <v>468</v>
      </c>
    </row>
    <row r="2178" spans="1:10" x14ac:dyDescent="0.45">
      <c r="A2178" t="s">
        <v>14</v>
      </c>
      <c r="B2178" t="s">
        <v>117</v>
      </c>
      <c r="C2178" t="s">
        <v>120</v>
      </c>
      <c r="D2178" s="1" t="s">
        <v>523</v>
      </c>
      <c r="E2178" t="s">
        <v>50</v>
      </c>
      <c r="F2178" t="s">
        <v>27</v>
      </c>
      <c r="G2178" t="s">
        <v>254</v>
      </c>
      <c r="H2178" t="s">
        <v>266</v>
      </c>
      <c r="I2178" t="str">
        <f>RIGHT(HvDOutputData[[#This Row],[OPLocCode]],1)</f>
        <v>5</v>
      </c>
      <c r="J2178" t="s">
        <v>365</v>
      </c>
    </row>
    <row r="2179" spans="1:10" x14ac:dyDescent="0.45">
      <c r="A2179" t="s">
        <v>14</v>
      </c>
      <c r="B2179" t="s">
        <v>117</v>
      </c>
      <c r="C2179" t="s">
        <v>120</v>
      </c>
      <c r="D2179" s="1" t="s">
        <v>523</v>
      </c>
      <c r="E2179" t="s">
        <v>50</v>
      </c>
      <c r="F2179" t="s">
        <v>27</v>
      </c>
      <c r="G2179" t="s">
        <v>254</v>
      </c>
      <c r="H2179" t="s">
        <v>267</v>
      </c>
      <c r="I2179" t="str">
        <f>RIGHT(HvDOutputData[[#This Row],[OPLocCode]],1)</f>
        <v>6</v>
      </c>
      <c r="J2179" t="s">
        <v>366</v>
      </c>
    </row>
    <row r="2180" spans="1:10" x14ac:dyDescent="0.45">
      <c r="A2180" t="s">
        <v>14</v>
      </c>
      <c r="B2180" t="s">
        <v>117</v>
      </c>
      <c r="C2180" t="s">
        <v>120</v>
      </c>
      <c r="D2180" s="1" t="s">
        <v>523</v>
      </c>
      <c r="E2180" t="s">
        <v>50</v>
      </c>
      <c r="F2180" t="s">
        <v>27</v>
      </c>
      <c r="G2180" t="s">
        <v>254</v>
      </c>
      <c r="H2180" t="s">
        <v>256</v>
      </c>
      <c r="I2180" t="str">
        <f>RIGHT(HvDOutputData[[#This Row],[OPLocCode]],1)</f>
        <v>1</v>
      </c>
      <c r="J2180" t="s">
        <v>367</v>
      </c>
    </row>
    <row r="2181" spans="1:10" x14ac:dyDescent="0.45">
      <c r="A2181" t="s">
        <v>14</v>
      </c>
      <c r="B2181" t="s">
        <v>117</v>
      </c>
      <c r="C2181" t="s">
        <v>120</v>
      </c>
      <c r="D2181" s="1" t="s">
        <v>523</v>
      </c>
      <c r="E2181" t="s">
        <v>50</v>
      </c>
      <c r="F2181" t="s">
        <v>27</v>
      </c>
      <c r="G2181" t="s">
        <v>254</v>
      </c>
      <c r="H2181" t="s">
        <v>257</v>
      </c>
      <c r="I2181" t="str">
        <f>RIGHT(HvDOutputData[[#This Row],[OPLocCode]],1)</f>
        <v>2</v>
      </c>
      <c r="J2181" t="s">
        <v>368</v>
      </c>
    </row>
    <row r="2182" spans="1:10" x14ac:dyDescent="0.45">
      <c r="A2182" t="s">
        <v>14</v>
      </c>
      <c r="B2182" t="s">
        <v>117</v>
      </c>
      <c r="C2182" t="s">
        <v>120</v>
      </c>
      <c r="D2182" s="1" t="s">
        <v>523</v>
      </c>
      <c r="E2182" t="s">
        <v>50</v>
      </c>
      <c r="F2182" t="s">
        <v>27</v>
      </c>
      <c r="G2182" t="s">
        <v>254</v>
      </c>
      <c r="H2182" t="s">
        <v>258</v>
      </c>
      <c r="I2182" t="str">
        <f>RIGHT(HvDOutputData[[#This Row],[OPLocCode]],1)</f>
        <v>3</v>
      </c>
      <c r="J2182" t="s">
        <v>369</v>
      </c>
    </row>
    <row r="2183" spans="1:10" x14ac:dyDescent="0.45">
      <c r="A2183" t="s">
        <v>14</v>
      </c>
      <c r="B2183" t="s">
        <v>117</v>
      </c>
      <c r="C2183" t="s">
        <v>120</v>
      </c>
      <c r="D2183" s="1" t="s">
        <v>523</v>
      </c>
      <c r="E2183" t="s">
        <v>50</v>
      </c>
      <c r="F2183" t="s">
        <v>27</v>
      </c>
      <c r="G2183" t="s">
        <v>254</v>
      </c>
      <c r="H2183" t="s">
        <v>259</v>
      </c>
      <c r="I2183" t="str">
        <f>RIGHT(HvDOutputData[[#This Row],[OPLocCode]],1)</f>
        <v>4</v>
      </c>
      <c r="J2183" t="s">
        <v>469</v>
      </c>
    </row>
    <row r="2184" spans="1:10" x14ac:dyDescent="0.45">
      <c r="A2184" t="s">
        <v>14</v>
      </c>
      <c r="B2184" t="s">
        <v>117</v>
      </c>
      <c r="C2184" t="s">
        <v>120</v>
      </c>
      <c r="D2184" s="1" t="s">
        <v>523</v>
      </c>
      <c r="E2184" t="s">
        <v>50</v>
      </c>
      <c r="F2184" t="s">
        <v>27</v>
      </c>
      <c r="G2184" t="s">
        <v>254</v>
      </c>
      <c r="H2184" t="s">
        <v>260</v>
      </c>
      <c r="I2184" t="str">
        <f>RIGHT(HvDOutputData[[#This Row],[OPLocCode]],1)</f>
        <v>5</v>
      </c>
      <c r="J2184" t="s">
        <v>370</v>
      </c>
    </row>
    <row r="2185" spans="1:10" x14ac:dyDescent="0.45">
      <c r="A2185" t="s">
        <v>14</v>
      </c>
      <c r="B2185" t="s">
        <v>117</v>
      </c>
      <c r="C2185" t="s">
        <v>120</v>
      </c>
      <c r="D2185" s="1" t="s">
        <v>523</v>
      </c>
      <c r="E2185" t="s">
        <v>50</v>
      </c>
      <c r="F2185" t="s">
        <v>27</v>
      </c>
      <c r="G2185" t="s">
        <v>254</v>
      </c>
      <c r="H2185" t="s">
        <v>261</v>
      </c>
      <c r="I2185" t="str">
        <f>RIGHT(HvDOutputData[[#This Row],[OPLocCode]],1)</f>
        <v>6</v>
      </c>
      <c r="J2185" t="s">
        <v>371</v>
      </c>
    </row>
    <row r="2186" spans="1:10" x14ac:dyDescent="0.45">
      <c r="A2186" t="s">
        <v>14</v>
      </c>
      <c r="B2186" t="s">
        <v>117</v>
      </c>
      <c r="C2186" t="s">
        <v>120</v>
      </c>
      <c r="D2186" s="1" t="s">
        <v>523</v>
      </c>
      <c r="E2186" t="s">
        <v>50</v>
      </c>
      <c r="F2186" t="s">
        <v>27</v>
      </c>
      <c r="G2186" t="s">
        <v>254</v>
      </c>
      <c r="H2186" t="s">
        <v>268</v>
      </c>
      <c r="I2186" t="str">
        <f>RIGHT(HvDOutputData[[#This Row],[OPLocCode]],1)</f>
        <v>1</v>
      </c>
      <c r="J2186" t="s">
        <v>372</v>
      </c>
    </row>
    <row r="2187" spans="1:10" x14ac:dyDescent="0.45">
      <c r="A2187" t="s">
        <v>14</v>
      </c>
      <c r="B2187" t="s">
        <v>117</v>
      </c>
      <c r="C2187" t="s">
        <v>120</v>
      </c>
      <c r="D2187" s="1" t="s">
        <v>523</v>
      </c>
      <c r="E2187" t="s">
        <v>50</v>
      </c>
      <c r="F2187" t="s">
        <v>27</v>
      </c>
      <c r="G2187" t="s">
        <v>254</v>
      </c>
      <c r="H2187" t="s">
        <v>269</v>
      </c>
      <c r="I2187" t="str">
        <f>RIGHT(HvDOutputData[[#This Row],[OPLocCode]],1)</f>
        <v>2</v>
      </c>
      <c r="J2187" t="s">
        <v>373</v>
      </c>
    </row>
    <row r="2188" spans="1:10" x14ac:dyDescent="0.45">
      <c r="A2188" t="s">
        <v>14</v>
      </c>
      <c r="B2188" t="s">
        <v>117</v>
      </c>
      <c r="C2188" t="s">
        <v>120</v>
      </c>
      <c r="D2188" s="1" t="s">
        <v>523</v>
      </c>
      <c r="E2188" t="s">
        <v>50</v>
      </c>
      <c r="F2188" t="s">
        <v>27</v>
      </c>
      <c r="G2188" t="s">
        <v>254</v>
      </c>
      <c r="H2188" t="s">
        <v>270</v>
      </c>
      <c r="I2188" t="str">
        <f>RIGHT(HvDOutputData[[#This Row],[OPLocCode]],1)</f>
        <v>3</v>
      </c>
      <c r="J2188" t="s">
        <v>374</v>
      </c>
    </row>
    <row r="2189" spans="1:10" x14ac:dyDescent="0.45">
      <c r="A2189" t="s">
        <v>14</v>
      </c>
      <c r="B2189" t="s">
        <v>117</v>
      </c>
      <c r="C2189" t="s">
        <v>120</v>
      </c>
      <c r="D2189" s="1" t="s">
        <v>523</v>
      </c>
      <c r="E2189" t="s">
        <v>50</v>
      </c>
      <c r="F2189" t="s">
        <v>27</v>
      </c>
      <c r="G2189" t="s">
        <v>254</v>
      </c>
      <c r="H2189" t="s">
        <v>271</v>
      </c>
      <c r="I2189" t="str">
        <f>RIGHT(HvDOutputData[[#This Row],[OPLocCode]],1)</f>
        <v>4</v>
      </c>
      <c r="J2189" t="s">
        <v>375</v>
      </c>
    </row>
    <row r="2190" spans="1:10" x14ac:dyDescent="0.45">
      <c r="A2190" t="s">
        <v>14</v>
      </c>
      <c r="B2190" t="s">
        <v>117</v>
      </c>
      <c r="C2190" t="s">
        <v>120</v>
      </c>
      <c r="D2190" s="1" t="s">
        <v>523</v>
      </c>
      <c r="E2190" t="s">
        <v>50</v>
      </c>
      <c r="F2190" t="s">
        <v>27</v>
      </c>
      <c r="G2190" t="s">
        <v>254</v>
      </c>
      <c r="H2190" t="s">
        <v>272</v>
      </c>
      <c r="I2190" t="str">
        <f>RIGHT(HvDOutputData[[#This Row],[OPLocCode]],1)</f>
        <v>5</v>
      </c>
      <c r="J2190" t="s">
        <v>376</v>
      </c>
    </row>
    <row r="2191" spans="1:10" x14ac:dyDescent="0.45">
      <c r="A2191" t="s">
        <v>14</v>
      </c>
      <c r="B2191" t="s">
        <v>117</v>
      </c>
      <c r="C2191" t="s">
        <v>120</v>
      </c>
      <c r="D2191" s="1" t="s">
        <v>523</v>
      </c>
      <c r="E2191" t="s">
        <v>50</v>
      </c>
      <c r="F2191" t="s">
        <v>27</v>
      </c>
      <c r="G2191" t="s">
        <v>254</v>
      </c>
      <c r="H2191" t="s">
        <v>273</v>
      </c>
      <c r="I2191" t="str">
        <f>RIGHT(HvDOutputData[[#This Row],[OPLocCode]],1)</f>
        <v>6</v>
      </c>
      <c r="J2191" t="s">
        <v>377</v>
      </c>
    </row>
    <row r="2192" spans="1:10" x14ac:dyDescent="0.45">
      <c r="A2192" t="s">
        <v>14</v>
      </c>
      <c r="B2192" t="s">
        <v>117</v>
      </c>
      <c r="C2192" t="s">
        <v>120</v>
      </c>
      <c r="D2192" s="1" t="s">
        <v>523</v>
      </c>
      <c r="E2192" t="s">
        <v>50</v>
      </c>
      <c r="F2192" t="s">
        <v>27</v>
      </c>
      <c r="G2192" t="s">
        <v>254</v>
      </c>
      <c r="H2192" t="s">
        <v>274</v>
      </c>
      <c r="I2192" t="str">
        <f>RIGHT(HvDOutputData[[#This Row],[OPLocCode]],1)</f>
        <v>1</v>
      </c>
      <c r="J2192" t="s">
        <v>378</v>
      </c>
    </row>
    <row r="2193" spans="1:10" x14ac:dyDescent="0.45">
      <c r="A2193" t="s">
        <v>14</v>
      </c>
      <c r="B2193" t="s">
        <v>117</v>
      </c>
      <c r="C2193" t="s">
        <v>120</v>
      </c>
      <c r="D2193" s="1" t="s">
        <v>523</v>
      </c>
      <c r="E2193" t="s">
        <v>50</v>
      </c>
      <c r="F2193" t="s">
        <v>27</v>
      </c>
      <c r="G2193" t="s">
        <v>254</v>
      </c>
      <c r="H2193" t="s">
        <v>275</v>
      </c>
      <c r="I2193" t="str">
        <f>RIGHT(HvDOutputData[[#This Row],[OPLocCode]],1)</f>
        <v>2</v>
      </c>
      <c r="J2193" t="s">
        <v>379</v>
      </c>
    </row>
    <row r="2194" spans="1:10" x14ac:dyDescent="0.45">
      <c r="A2194" t="s">
        <v>14</v>
      </c>
      <c r="B2194" t="s">
        <v>117</v>
      </c>
      <c r="C2194" t="s">
        <v>120</v>
      </c>
      <c r="D2194" s="1" t="s">
        <v>523</v>
      </c>
      <c r="E2194" t="s">
        <v>50</v>
      </c>
      <c r="F2194" t="s">
        <v>27</v>
      </c>
      <c r="G2194" t="s">
        <v>254</v>
      </c>
      <c r="H2194" t="s">
        <v>276</v>
      </c>
      <c r="I2194" t="str">
        <f>RIGHT(HvDOutputData[[#This Row],[OPLocCode]],1)</f>
        <v>3</v>
      </c>
      <c r="J2194" t="s">
        <v>380</v>
      </c>
    </row>
    <row r="2195" spans="1:10" x14ac:dyDescent="0.45">
      <c r="A2195" t="s">
        <v>14</v>
      </c>
      <c r="B2195" t="s">
        <v>117</v>
      </c>
      <c r="C2195" t="s">
        <v>120</v>
      </c>
      <c r="D2195" s="1" t="s">
        <v>523</v>
      </c>
      <c r="E2195" t="s">
        <v>50</v>
      </c>
      <c r="F2195" t="s">
        <v>27</v>
      </c>
      <c r="G2195" t="s">
        <v>254</v>
      </c>
      <c r="H2195" t="s">
        <v>277</v>
      </c>
      <c r="I2195" t="str">
        <f>RIGHT(HvDOutputData[[#This Row],[OPLocCode]],1)</f>
        <v>4</v>
      </c>
      <c r="J2195" t="s">
        <v>381</v>
      </c>
    </row>
    <row r="2196" spans="1:10" x14ac:dyDescent="0.45">
      <c r="A2196" t="s">
        <v>14</v>
      </c>
      <c r="B2196" t="s">
        <v>117</v>
      </c>
      <c r="C2196" t="s">
        <v>120</v>
      </c>
      <c r="D2196" s="1" t="s">
        <v>523</v>
      </c>
      <c r="E2196" t="s">
        <v>50</v>
      </c>
      <c r="F2196" t="s">
        <v>27</v>
      </c>
      <c r="G2196" t="s">
        <v>254</v>
      </c>
      <c r="H2196" t="s">
        <v>278</v>
      </c>
      <c r="I2196" t="str">
        <f>RIGHT(HvDOutputData[[#This Row],[OPLocCode]],1)</f>
        <v>5</v>
      </c>
      <c r="J2196" t="s">
        <v>382</v>
      </c>
    </row>
    <row r="2197" spans="1:10" x14ac:dyDescent="0.45">
      <c r="A2197" t="s">
        <v>14</v>
      </c>
      <c r="B2197" t="s">
        <v>117</v>
      </c>
      <c r="C2197" t="s">
        <v>120</v>
      </c>
      <c r="D2197" s="1" t="s">
        <v>523</v>
      </c>
      <c r="E2197" t="s">
        <v>50</v>
      </c>
      <c r="F2197" t="s">
        <v>27</v>
      </c>
      <c r="G2197" t="s">
        <v>254</v>
      </c>
      <c r="H2197" t="s">
        <v>279</v>
      </c>
      <c r="I2197" t="str">
        <f>RIGHT(HvDOutputData[[#This Row],[OPLocCode]],1)</f>
        <v>6</v>
      </c>
      <c r="J2197" t="s">
        <v>383</v>
      </c>
    </row>
    <row r="2198" spans="1:10" x14ac:dyDescent="0.45">
      <c r="A2198" t="s">
        <v>14</v>
      </c>
      <c r="B2198" t="s">
        <v>117</v>
      </c>
      <c r="C2198" t="s">
        <v>120</v>
      </c>
      <c r="D2198" s="1" t="s">
        <v>523</v>
      </c>
      <c r="E2198" t="s">
        <v>50</v>
      </c>
      <c r="F2198" t="s">
        <v>27</v>
      </c>
      <c r="G2198" t="s">
        <v>254</v>
      </c>
      <c r="H2198" t="s">
        <v>280</v>
      </c>
      <c r="I2198" t="str">
        <f>RIGHT(HvDOutputData[[#This Row],[OPLocCode]],1)</f>
        <v>1</v>
      </c>
      <c r="J2198" t="s">
        <v>384</v>
      </c>
    </row>
    <row r="2199" spans="1:10" x14ac:dyDescent="0.45">
      <c r="A2199" t="s">
        <v>14</v>
      </c>
      <c r="B2199" t="s">
        <v>117</v>
      </c>
      <c r="C2199" t="s">
        <v>120</v>
      </c>
      <c r="D2199" s="1" t="s">
        <v>523</v>
      </c>
      <c r="E2199" t="s">
        <v>50</v>
      </c>
      <c r="F2199" t="s">
        <v>27</v>
      </c>
      <c r="G2199" t="s">
        <v>254</v>
      </c>
      <c r="H2199" t="s">
        <v>281</v>
      </c>
      <c r="I2199" t="str">
        <f>RIGHT(HvDOutputData[[#This Row],[OPLocCode]],1)</f>
        <v>2</v>
      </c>
      <c r="J2199" t="s">
        <v>385</v>
      </c>
    </row>
    <row r="2200" spans="1:10" x14ac:dyDescent="0.45">
      <c r="A2200" t="s">
        <v>14</v>
      </c>
      <c r="B2200" t="s">
        <v>117</v>
      </c>
      <c r="C2200" t="s">
        <v>120</v>
      </c>
      <c r="D2200" s="1" t="s">
        <v>523</v>
      </c>
      <c r="E2200" t="s">
        <v>50</v>
      </c>
      <c r="F2200" t="s">
        <v>27</v>
      </c>
      <c r="G2200" t="s">
        <v>254</v>
      </c>
      <c r="H2200" t="s">
        <v>282</v>
      </c>
      <c r="I2200" t="str">
        <f>RIGHT(HvDOutputData[[#This Row],[OPLocCode]],1)</f>
        <v>3</v>
      </c>
      <c r="J2200" t="s">
        <v>386</v>
      </c>
    </row>
    <row r="2201" spans="1:10" x14ac:dyDescent="0.45">
      <c r="A2201" t="s">
        <v>14</v>
      </c>
      <c r="B2201" t="s">
        <v>117</v>
      </c>
      <c r="C2201" t="s">
        <v>120</v>
      </c>
      <c r="D2201" s="1" t="s">
        <v>523</v>
      </c>
      <c r="E2201" t="s">
        <v>50</v>
      </c>
      <c r="F2201" t="s">
        <v>27</v>
      </c>
      <c r="G2201" t="s">
        <v>254</v>
      </c>
      <c r="H2201" t="s">
        <v>283</v>
      </c>
      <c r="I2201" t="str">
        <f>RIGHT(HvDOutputData[[#This Row],[OPLocCode]],1)</f>
        <v>4</v>
      </c>
      <c r="J2201" t="s">
        <v>387</v>
      </c>
    </row>
    <row r="2202" spans="1:10" x14ac:dyDescent="0.45">
      <c r="A2202" t="s">
        <v>14</v>
      </c>
      <c r="B2202" t="s">
        <v>117</v>
      </c>
      <c r="C2202" t="s">
        <v>120</v>
      </c>
      <c r="D2202" s="1" t="s">
        <v>523</v>
      </c>
      <c r="E2202" t="s">
        <v>50</v>
      </c>
      <c r="F2202" t="s">
        <v>27</v>
      </c>
      <c r="G2202" t="s">
        <v>254</v>
      </c>
      <c r="H2202" t="s">
        <v>284</v>
      </c>
      <c r="I2202" t="str">
        <f>RIGHT(HvDOutputData[[#This Row],[OPLocCode]],1)</f>
        <v>5</v>
      </c>
      <c r="J2202" t="s">
        <v>388</v>
      </c>
    </row>
    <row r="2203" spans="1:10" x14ac:dyDescent="0.45">
      <c r="A2203" t="s">
        <v>14</v>
      </c>
      <c r="B2203" t="s">
        <v>117</v>
      </c>
      <c r="C2203" t="s">
        <v>120</v>
      </c>
      <c r="D2203" s="1" t="s">
        <v>523</v>
      </c>
      <c r="E2203" t="s">
        <v>50</v>
      </c>
      <c r="F2203" t="s">
        <v>27</v>
      </c>
      <c r="G2203" t="s">
        <v>254</v>
      </c>
      <c r="H2203" t="s">
        <v>285</v>
      </c>
      <c r="I2203" t="str">
        <f>RIGHT(HvDOutputData[[#This Row],[OPLocCode]],1)</f>
        <v>6</v>
      </c>
      <c r="J2203" t="s">
        <v>389</v>
      </c>
    </row>
    <row r="2204" spans="1:10" x14ac:dyDescent="0.45">
      <c r="A2204" t="s">
        <v>14</v>
      </c>
      <c r="B2204" t="s">
        <v>117</v>
      </c>
      <c r="C2204" t="s">
        <v>120</v>
      </c>
      <c r="D2204" s="1" t="s">
        <v>523</v>
      </c>
      <c r="E2204" t="s">
        <v>50</v>
      </c>
      <c r="F2204" t="s">
        <v>27</v>
      </c>
      <c r="G2204" t="s">
        <v>254</v>
      </c>
      <c r="H2204" t="s">
        <v>29</v>
      </c>
      <c r="I2204" t="str">
        <f>RIGHT(HvDOutputData[[#This Row],[OPLocCode]],1)</f>
        <v>1</v>
      </c>
      <c r="J2204" t="s">
        <v>390</v>
      </c>
    </row>
    <row r="2205" spans="1:10" x14ac:dyDescent="0.45">
      <c r="A2205" t="s">
        <v>14</v>
      </c>
      <c r="B2205" t="s">
        <v>117</v>
      </c>
      <c r="C2205" t="s">
        <v>120</v>
      </c>
      <c r="D2205" s="1" t="s">
        <v>523</v>
      </c>
      <c r="E2205" t="s">
        <v>50</v>
      </c>
      <c r="F2205" t="s">
        <v>27</v>
      </c>
      <c r="G2205" t="s">
        <v>254</v>
      </c>
      <c r="H2205" t="s">
        <v>137</v>
      </c>
      <c r="I2205" t="str">
        <f>RIGHT(HvDOutputData[[#This Row],[OPLocCode]],1)</f>
        <v>2</v>
      </c>
      <c r="J2205" t="s">
        <v>391</v>
      </c>
    </row>
    <row r="2206" spans="1:10" x14ac:dyDescent="0.45">
      <c r="A2206" t="s">
        <v>14</v>
      </c>
      <c r="B2206" t="s">
        <v>117</v>
      </c>
      <c r="C2206" t="s">
        <v>120</v>
      </c>
      <c r="D2206" s="1" t="s">
        <v>523</v>
      </c>
      <c r="E2206" t="s">
        <v>50</v>
      </c>
      <c r="F2206" t="s">
        <v>27</v>
      </c>
      <c r="G2206" t="s">
        <v>254</v>
      </c>
      <c r="H2206" t="s">
        <v>286</v>
      </c>
      <c r="I2206" t="str">
        <f>RIGHT(HvDOutputData[[#This Row],[OPLocCode]],1)</f>
        <v>3</v>
      </c>
      <c r="J2206" t="s">
        <v>392</v>
      </c>
    </row>
    <row r="2207" spans="1:10" x14ac:dyDescent="0.45">
      <c r="A2207" t="s">
        <v>14</v>
      </c>
      <c r="B2207" t="s">
        <v>117</v>
      </c>
      <c r="C2207" t="s">
        <v>120</v>
      </c>
      <c r="D2207" s="1" t="s">
        <v>523</v>
      </c>
      <c r="E2207" t="s">
        <v>50</v>
      </c>
      <c r="F2207" t="s">
        <v>27</v>
      </c>
      <c r="G2207" t="s">
        <v>254</v>
      </c>
      <c r="H2207" t="s">
        <v>287</v>
      </c>
      <c r="I2207" t="str">
        <f>RIGHT(HvDOutputData[[#This Row],[OPLocCode]],1)</f>
        <v>4</v>
      </c>
      <c r="J2207" t="s">
        <v>393</v>
      </c>
    </row>
    <row r="2208" spans="1:10" x14ac:dyDescent="0.45">
      <c r="A2208" t="s">
        <v>14</v>
      </c>
      <c r="B2208" t="s">
        <v>117</v>
      </c>
      <c r="C2208" t="s">
        <v>120</v>
      </c>
      <c r="D2208" s="1" t="s">
        <v>523</v>
      </c>
      <c r="E2208" t="s">
        <v>50</v>
      </c>
      <c r="F2208" t="s">
        <v>27</v>
      </c>
      <c r="G2208" t="s">
        <v>254</v>
      </c>
      <c r="H2208" t="s">
        <v>288</v>
      </c>
      <c r="I2208" t="str">
        <f>RIGHT(HvDOutputData[[#This Row],[OPLocCode]],1)</f>
        <v>5</v>
      </c>
      <c r="J2208" t="s">
        <v>394</v>
      </c>
    </row>
    <row r="2209" spans="1:10" x14ac:dyDescent="0.45">
      <c r="A2209" t="s">
        <v>14</v>
      </c>
      <c r="B2209" t="s">
        <v>117</v>
      </c>
      <c r="C2209" t="s">
        <v>120</v>
      </c>
      <c r="D2209" s="1" t="s">
        <v>523</v>
      </c>
      <c r="E2209" t="s">
        <v>50</v>
      </c>
      <c r="F2209" t="s">
        <v>27</v>
      </c>
      <c r="G2209" t="s">
        <v>254</v>
      </c>
      <c r="H2209" t="s">
        <v>289</v>
      </c>
      <c r="I2209" t="str">
        <f>RIGHT(HvDOutputData[[#This Row],[OPLocCode]],1)</f>
        <v>6</v>
      </c>
      <c r="J2209" t="s">
        <v>395</v>
      </c>
    </row>
    <row r="2210" spans="1:10" x14ac:dyDescent="0.45">
      <c r="A2210" t="s">
        <v>14</v>
      </c>
      <c r="B2210" t="s">
        <v>118</v>
      </c>
      <c r="C2210" t="s">
        <v>121</v>
      </c>
      <c r="D2210" s="1" t="s">
        <v>523</v>
      </c>
      <c r="E2210" t="s">
        <v>50</v>
      </c>
      <c r="F2210" t="s">
        <v>27</v>
      </c>
      <c r="G2210" t="s">
        <v>254</v>
      </c>
      <c r="H2210" t="s">
        <v>299</v>
      </c>
      <c r="I2210" t="str">
        <f>RIGHT(HvDOutputData[[#This Row],[OPLocCode]],1)</f>
        <v>A</v>
      </c>
      <c r="J2210" t="s">
        <v>396</v>
      </c>
    </row>
    <row r="2211" spans="1:10" x14ac:dyDescent="0.45">
      <c r="A2211" t="s">
        <v>14</v>
      </c>
      <c r="B2211" t="s">
        <v>118</v>
      </c>
      <c r="C2211" t="s">
        <v>121</v>
      </c>
      <c r="D2211" s="1" t="s">
        <v>523</v>
      </c>
      <c r="E2211" t="s">
        <v>50</v>
      </c>
      <c r="F2211" t="s">
        <v>27</v>
      </c>
      <c r="G2211" t="s">
        <v>254</v>
      </c>
      <c r="H2211" t="s">
        <v>300</v>
      </c>
      <c r="I2211" t="str">
        <f>RIGHT(HvDOutputData[[#This Row],[OPLocCode]],1)</f>
        <v>B</v>
      </c>
      <c r="J2211" t="s">
        <v>402</v>
      </c>
    </row>
    <row r="2212" spans="1:10" x14ac:dyDescent="0.45">
      <c r="A2212" t="s">
        <v>14</v>
      </c>
      <c r="B2212" t="s">
        <v>118</v>
      </c>
      <c r="C2212" t="s">
        <v>121</v>
      </c>
      <c r="D2212" s="1" t="s">
        <v>523</v>
      </c>
      <c r="E2212" t="s">
        <v>50</v>
      </c>
      <c r="F2212" t="s">
        <v>27</v>
      </c>
      <c r="G2212" t="s">
        <v>254</v>
      </c>
      <c r="H2212" t="s">
        <v>301</v>
      </c>
      <c r="I2212" t="str">
        <f>RIGHT(HvDOutputData[[#This Row],[OPLocCode]],1)</f>
        <v>C</v>
      </c>
      <c r="J2212" t="s">
        <v>408</v>
      </c>
    </row>
    <row r="2213" spans="1:10" x14ac:dyDescent="0.45">
      <c r="A2213" t="s">
        <v>14</v>
      </c>
      <c r="B2213" t="s">
        <v>118</v>
      </c>
      <c r="C2213" t="s">
        <v>121</v>
      </c>
      <c r="D2213" s="1" t="s">
        <v>523</v>
      </c>
      <c r="E2213" t="s">
        <v>50</v>
      </c>
      <c r="F2213" t="s">
        <v>27</v>
      </c>
      <c r="G2213" t="s">
        <v>254</v>
      </c>
      <c r="H2213" t="s">
        <v>290</v>
      </c>
      <c r="I2213" t="str">
        <f>RIGHT(HvDOutputData[[#This Row],[OPLocCode]],1)</f>
        <v>A</v>
      </c>
      <c r="J2213" t="s">
        <v>414</v>
      </c>
    </row>
    <row r="2214" spans="1:10" x14ac:dyDescent="0.45">
      <c r="A2214" t="s">
        <v>14</v>
      </c>
      <c r="B2214" t="s">
        <v>118</v>
      </c>
      <c r="C2214" t="s">
        <v>121</v>
      </c>
      <c r="D2214" s="1" t="s">
        <v>523</v>
      </c>
      <c r="E2214" t="s">
        <v>50</v>
      </c>
      <c r="F2214" t="s">
        <v>27</v>
      </c>
      <c r="G2214" t="s">
        <v>254</v>
      </c>
      <c r="H2214" t="s">
        <v>291</v>
      </c>
      <c r="I2214" t="str">
        <f>RIGHT(HvDOutputData[[#This Row],[OPLocCode]],1)</f>
        <v>B</v>
      </c>
      <c r="J2214" t="s">
        <v>420</v>
      </c>
    </row>
    <row r="2215" spans="1:10" x14ac:dyDescent="0.45">
      <c r="A2215" t="s">
        <v>14</v>
      </c>
      <c r="B2215" t="s">
        <v>118</v>
      </c>
      <c r="C2215" t="s">
        <v>121</v>
      </c>
      <c r="D2215" s="1" t="s">
        <v>523</v>
      </c>
      <c r="E2215" t="s">
        <v>50</v>
      </c>
      <c r="F2215" t="s">
        <v>27</v>
      </c>
      <c r="G2215" t="s">
        <v>254</v>
      </c>
      <c r="H2215" t="s">
        <v>292</v>
      </c>
      <c r="I2215" t="str">
        <f>RIGHT(HvDOutputData[[#This Row],[OPLocCode]],1)</f>
        <v>C</v>
      </c>
      <c r="J2215" t="s">
        <v>426</v>
      </c>
    </row>
    <row r="2216" spans="1:10" x14ac:dyDescent="0.45">
      <c r="A2216" t="s">
        <v>14</v>
      </c>
      <c r="B2216" t="s">
        <v>118</v>
      </c>
      <c r="C2216" t="s">
        <v>121</v>
      </c>
      <c r="D2216" s="1" t="s">
        <v>523</v>
      </c>
      <c r="E2216" t="s">
        <v>50</v>
      </c>
      <c r="F2216" t="s">
        <v>27</v>
      </c>
      <c r="G2216" t="s">
        <v>254</v>
      </c>
      <c r="H2216" t="s">
        <v>293</v>
      </c>
      <c r="I2216" t="str">
        <f>RIGHT(HvDOutputData[[#This Row],[OPLocCode]],1)</f>
        <v>A</v>
      </c>
      <c r="J2216" t="s">
        <v>432</v>
      </c>
    </row>
    <row r="2217" spans="1:10" x14ac:dyDescent="0.45">
      <c r="A2217" t="s">
        <v>14</v>
      </c>
      <c r="B2217" t="s">
        <v>118</v>
      </c>
      <c r="C2217" t="s">
        <v>121</v>
      </c>
      <c r="D2217" s="1" t="s">
        <v>523</v>
      </c>
      <c r="E2217" t="s">
        <v>50</v>
      </c>
      <c r="F2217" t="s">
        <v>27</v>
      </c>
      <c r="G2217" t="s">
        <v>254</v>
      </c>
      <c r="H2217" t="s">
        <v>294</v>
      </c>
      <c r="I2217" t="str">
        <f>RIGHT(HvDOutputData[[#This Row],[OPLocCode]],1)</f>
        <v>B</v>
      </c>
      <c r="J2217" t="s">
        <v>438</v>
      </c>
    </row>
    <row r="2218" spans="1:10" x14ac:dyDescent="0.45">
      <c r="A2218" t="s">
        <v>14</v>
      </c>
      <c r="B2218" t="s">
        <v>118</v>
      </c>
      <c r="C2218" t="s">
        <v>121</v>
      </c>
      <c r="D2218" s="1" t="s">
        <v>523</v>
      </c>
      <c r="E2218" t="s">
        <v>50</v>
      </c>
      <c r="F2218" t="s">
        <v>27</v>
      </c>
      <c r="G2218" t="s">
        <v>254</v>
      </c>
      <c r="H2218" t="s">
        <v>295</v>
      </c>
      <c r="I2218" t="str">
        <f>RIGHT(HvDOutputData[[#This Row],[OPLocCode]],1)</f>
        <v>C</v>
      </c>
      <c r="J2218" t="s">
        <v>444</v>
      </c>
    </row>
    <row r="2219" spans="1:10" x14ac:dyDescent="0.45">
      <c r="A2219" t="s">
        <v>14</v>
      </c>
      <c r="B2219" t="s">
        <v>118</v>
      </c>
      <c r="C2219" t="s">
        <v>121</v>
      </c>
      <c r="D2219" s="1" t="s">
        <v>523</v>
      </c>
      <c r="E2219" t="s">
        <v>50</v>
      </c>
      <c r="F2219" t="s">
        <v>27</v>
      </c>
      <c r="G2219" t="s">
        <v>254</v>
      </c>
      <c r="H2219" t="s">
        <v>296</v>
      </c>
      <c r="I2219" t="str">
        <f>RIGHT(HvDOutputData[[#This Row],[OPLocCode]],1)</f>
        <v>A</v>
      </c>
      <c r="J2219" t="s">
        <v>450</v>
      </c>
    </row>
    <row r="2220" spans="1:10" x14ac:dyDescent="0.45">
      <c r="A2220" t="s">
        <v>14</v>
      </c>
      <c r="B2220" t="s">
        <v>118</v>
      </c>
      <c r="C2220" t="s">
        <v>121</v>
      </c>
      <c r="D2220" s="1" t="s">
        <v>523</v>
      </c>
      <c r="E2220" t="s">
        <v>50</v>
      </c>
      <c r="F2220" t="s">
        <v>27</v>
      </c>
      <c r="G2220" t="s">
        <v>254</v>
      </c>
      <c r="H2220" t="s">
        <v>297</v>
      </c>
      <c r="I2220" t="str">
        <f>RIGHT(HvDOutputData[[#This Row],[OPLocCode]],1)</f>
        <v>B</v>
      </c>
      <c r="J2220" t="s">
        <v>456</v>
      </c>
    </row>
    <row r="2221" spans="1:10" x14ac:dyDescent="0.45">
      <c r="A2221" t="s">
        <v>14</v>
      </c>
      <c r="B2221" t="s">
        <v>118</v>
      </c>
      <c r="C2221" t="s">
        <v>121</v>
      </c>
      <c r="D2221" s="1" t="s">
        <v>523</v>
      </c>
      <c r="E2221" t="s">
        <v>50</v>
      </c>
      <c r="F2221" t="s">
        <v>27</v>
      </c>
      <c r="G2221" t="s">
        <v>254</v>
      </c>
      <c r="H2221" t="s">
        <v>298</v>
      </c>
      <c r="I2221" t="str">
        <f>RIGHT(HvDOutputData[[#This Row],[OPLocCode]],1)</f>
        <v>C</v>
      </c>
      <c r="J2221" t="s">
        <v>462</v>
      </c>
    </row>
    <row r="2222" spans="1:10" x14ac:dyDescent="0.45">
      <c r="A2222" t="s">
        <v>14</v>
      </c>
      <c r="B2222" t="s">
        <v>118</v>
      </c>
      <c r="C2222" t="s">
        <v>121</v>
      </c>
      <c r="D2222" s="1" t="s">
        <v>523</v>
      </c>
      <c r="E2222" t="s">
        <v>50</v>
      </c>
      <c r="F2222" t="s">
        <v>27</v>
      </c>
      <c r="G2222" t="s">
        <v>254</v>
      </c>
      <c r="H2222" t="s">
        <v>311</v>
      </c>
      <c r="I2222" t="str">
        <f>RIGHT(HvDOutputData[[#This Row],[OPLocCode]],1)</f>
        <v>A</v>
      </c>
      <c r="J2222" t="s">
        <v>397</v>
      </c>
    </row>
    <row r="2223" spans="1:10" x14ac:dyDescent="0.45">
      <c r="A2223" t="s">
        <v>14</v>
      </c>
      <c r="B2223" t="s">
        <v>118</v>
      </c>
      <c r="C2223" t="s">
        <v>121</v>
      </c>
      <c r="D2223" s="1" t="s">
        <v>523</v>
      </c>
      <c r="E2223" t="s">
        <v>50</v>
      </c>
      <c r="F2223" t="s">
        <v>27</v>
      </c>
      <c r="G2223" t="s">
        <v>254</v>
      </c>
      <c r="H2223" t="s">
        <v>312</v>
      </c>
      <c r="I2223" t="str">
        <f>RIGHT(HvDOutputData[[#This Row],[OPLocCode]],1)</f>
        <v>B</v>
      </c>
      <c r="J2223" t="s">
        <v>403</v>
      </c>
    </row>
    <row r="2224" spans="1:10" x14ac:dyDescent="0.45">
      <c r="A2224" t="s">
        <v>14</v>
      </c>
      <c r="B2224" t="s">
        <v>118</v>
      </c>
      <c r="C2224" t="s">
        <v>121</v>
      </c>
      <c r="D2224" s="1" t="s">
        <v>523</v>
      </c>
      <c r="E2224" t="s">
        <v>50</v>
      </c>
      <c r="F2224" t="s">
        <v>27</v>
      </c>
      <c r="G2224" t="s">
        <v>254</v>
      </c>
      <c r="H2224" t="s">
        <v>313</v>
      </c>
      <c r="I2224" t="str">
        <f>RIGHT(HvDOutputData[[#This Row],[OPLocCode]],1)</f>
        <v>C</v>
      </c>
      <c r="J2224" t="s">
        <v>409</v>
      </c>
    </row>
    <row r="2225" spans="1:10" x14ac:dyDescent="0.45">
      <c r="A2225" t="s">
        <v>14</v>
      </c>
      <c r="B2225" t="s">
        <v>118</v>
      </c>
      <c r="C2225" t="s">
        <v>121</v>
      </c>
      <c r="D2225" s="1" t="s">
        <v>523</v>
      </c>
      <c r="E2225" t="s">
        <v>50</v>
      </c>
      <c r="F2225" t="s">
        <v>27</v>
      </c>
      <c r="G2225" t="s">
        <v>254</v>
      </c>
      <c r="H2225" t="s">
        <v>302</v>
      </c>
      <c r="I2225" t="str">
        <f>RIGHT(HvDOutputData[[#This Row],[OPLocCode]],1)</f>
        <v>A</v>
      </c>
      <c r="J2225" t="s">
        <v>415</v>
      </c>
    </row>
    <row r="2226" spans="1:10" x14ac:dyDescent="0.45">
      <c r="A2226" t="s">
        <v>14</v>
      </c>
      <c r="B2226" t="s">
        <v>118</v>
      </c>
      <c r="C2226" t="s">
        <v>121</v>
      </c>
      <c r="D2226" s="1" t="s">
        <v>523</v>
      </c>
      <c r="E2226" t="s">
        <v>50</v>
      </c>
      <c r="F2226" t="s">
        <v>27</v>
      </c>
      <c r="G2226" t="s">
        <v>254</v>
      </c>
      <c r="H2226" t="s">
        <v>303</v>
      </c>
      <c r="I2226" t="str">
        <f>RIGHT(HvDOutputData[[#This Row],[OPLocCode]],1)</f>
        <v>B</v>
      </c>
      <c r="J2226" t="s">
        <v>421</v>
      </c>
    </row>
    <row r="2227" spans="1:10" x14ac:dyDescent="0.45">
      <c r="A2227" t="s">
        <v>14</v>
      </c>
      <c r="B2227" t="s">
        <v>118</v>
      </c>
      <c r="C2227" t="s">
        <v>121</v>
      </c>
      <c r="D2227" s="1" t="s">
        <v>523</v>
      </c>
      <c r="E2227" t="s">
        <v>50</v>
      </c>
      <c r="F2227" t="s">
        <v>27</v>
      </c>
      <c r="G2227" t="s">
        <v>254</v>
      </c>
      <c r="H2227" t="s">
        <v>304</v>
      </c>
      <c r="I2227" t="str">
        <f>RIGHT(HvDOutputData[[#This Row],[OPLocCode]],1)</f>
        <v>C</v>
      </c>
      <c r="J2227" t="s">
        <v>427</v>
      </c>
    </row>
    <row r="2228" spans="1:10" x14ac:dyDescent="0.45">
      <c r="A2228" t="s">
        <v>14</v>
      </c>
      <c r="B2228" t="s">
        <v>118</v>
      </c>
      <c r="C2228" t="s">
        <v>121</v>
      </c>
      <c r="D2228" s="1" t="s">
        <v>523</v>
      </c>
      <c r="E2228" t="s">
        <v>50</v>
      </c>
      <c r="F2228" t="s">
        <v>27</v>
      </c>
      <c r="G2228" t="s">
        <v>254</v>
      </c>
      <c r="H2228" t="s">
        <v>305</v>
      </c>
      <c r="I2228" t="str">
        <f>RIGHT(HvDOutputData[[#This Row],[OPLocCode]],1)</f>
        <v>A</v>
      </c>
      <c r="J2228" t="s">
        <v>433</v>
      </c>
    </row>
    <row r="2229" spans="1:10" x14ac:dyDescent="0.45">
      <c r="A2229" t="s">
        <v>14</v>
      </c>
      <c r="B2229" t="s">
        <v>118</v>
      </c>
      <c r="C2229" t="s">
        <v>121</v>
      </c>
      <c r="D2229" s="1" t="s">
        <v>523</v>
      </c>
      <c r="E2229" t="s">
        <v>50</v>
      </c>
      <c r="F2229" t="s">
        <v>27</v>
      </c>
      <c r="G2229" t="s">
        <v>254</v>
      </c>
      <c r="H2229" t="s">
        <v>306</v>
      </c>
      <c r="I2229" t="str">
        <f>RIGHT(HvDOutputData[[#This Row],[OPLocCode]],1)</f>
        <v>B</v>
      </c>
      <c r="J2229" t="s">
        <v>439</v>
      </c>
    </row>
    <row r="2230" spans="1:10" x14ac:dyDescent="0.45">
      <c r="A2230" t="s">
        <v>14</v>
      </c>
      <c r="B2230" t="s">
        <v>118</v>
      </c>
      <c r="C2230" t="s">
        <v>121</v>
      </c>
      <c r="D2230" s="1" t="s">
        <v>523</v>
      </c>
      <c r="E2230" t="s">
        <v>50</v>
      </c>
      <c r="F2230" t="s">
        <v>27</v>
      </c>
      <c r="G2230" t="s">
        <v>254</v>
      </c>
      <c r="H2230" t="s">
        <v>307</v>
      </c>
      <c r="I2230" t="str">
        <f>RIGHT(HvDOutputData[[#This Row],[OPLocCode]],1)</f>
        <v>C</v>
      </c>
      <c r="J2230" t="s">
        <v>445</v>
      </c>
    </row>
    <row r="2231" spans="1:10" x14ac:dyDescent="0.45">
      <c r="A2231" t="s">
        <v>14</v>
      </c>
      <c r="B2231" t="s">
        <v>118</v>
      </c>
      <c r="C2231" t="s">
        <v>121</v>
      </c>
      <c r="D2231" s="1" t="s">
        <v>523</v>
      </c>
      <c r="E2231" t="s">
        <v>50</v>
      </c>
      <c r="F2231" t="s">
        <v>27</v>
      </c>
      <c r="G2231" t="s">
        <v>254</v>
      </c>
      <c r="H2231" t="s">
        <v>308</v>
      </c>
      <c r="I2231" t="str">
        <f>RIGHT(HvDOutputData[[#This Row],[OPLocCode]],1)</f>
        <v>A</v>
      </c>
      <c r="J2231" t="s">
        <v>451</v>
      </c>
    </row>
    <row r="2232" spans="1:10" x14ac:dyDescent="0.45">
      <c r="A2232" t="s">
        <v>14</v>
      </c>
      <c r="B2232" t="s">
        <v>118</v>
      </c>
      <c r="C2232" t="s">
        <v>121</v>
      </c>
      <c r="D2232" s="1" t="s">
        <v>523</v>
      </c>
      <c r="E2232" t="s">
        <v>50</v>
      </c>
      <c r="F2232" t="s">
        <v>27</v>
      </c>
      <c r="G2232" t="s">
        <v>254</v>
      </c>
      <c r="H2232" t="s">
        <v>309</v>
      </c>
      <c r="I2232" t="str">
        <f>RIGHT(HvDOutputData[[#This Row],[OPLocCode]],1)</f>
        <v>B</v>
      </c>
      <c r="J2232" t="s">
        <v>457</v>
      </c>
    </row>
    <row r="2233" spans="1:10" x14ac:dyDescent="0.45">
      <c r="A2233" t="s">
        <v>14</v>
      </c>
      <c r="B2233" t="s">
        <v>118</v>
      </c>
      <c r="C2233" t="s">
        <v>121</v>
      </c>
      <c r="D2233" s="1" t="s">
        <v>523</v>
      </c>
      <c r="E2233" t="s">
        <v>50</v>
      </c>
      <c r="F2233" t="s">
        <v>27</v>
      </c>
      <c r="G2233" t="s">
        <v>254</v>
      </c>
      <c r="H2233" t="s">
        <v>310</v>
      </c>
      <c r="I2233" t="str">
        <f>RIGHT(HvDOutputData[[#This Row],[OPLocCode]],1)</f>
        <v>C</v>
      </c>
      <c r="J2233" t="s">
        <v>463</v>
      </c>
    </row>
    <row r="2234" spans="1:10" x14ac:dyDescent="0.45">
      <c r="A2234" t="s">
        <v>14</v>
      </c>
      <c r="B2234" t="s">
        <v>118</v>
      </c>
      <c r="C2234" t="s">
        <v>121</v>
      </c>
      <c r="D2234" s="1" t="s">
        <v>523</v>
      </c>
      <c r="E2234" t="s">
        <v>50</v>
      </c>
      <c r="F2234" t="s">
        <v>27</v>
      </c>
      <c r="G2234" t="s">
        <v>254</v>
      </c>
      <c r="H2234" t="s">
        <v>323</v>
      </c>
      <c r="I2234" t="str">
        <f>RIGHT(HvDOutputData[[#This Row],[OPLocCode]],1)</f>
        <v>A</v>
      </c>
      <c r="J2234" t="s">
        <v>398</v>
      </c>
    </row>
    <row r="2235" spans="1:10" x14ac:dyDescent="0.45">
      <c r="A2235" t="s">
        <v>14</v>
      </c>
      <c r="B2235" t="s">
        <v>118</v>
      </c>
      <c r="C2235" t="s">
        <v>121</v>
      </c>
      <c r="D2235" s="1" t="s">
        <v>523</v>
      </c>
      <c r="E2235" t="s">
        <v>50</v>
      </c>
      <c r="F2235" t="s">
        <v>27</v>
      </c>
      <c r="G2235" t="s">
        <v>254</v>
      </c>
      <c r="H2235" t="s">
        <v>324</v>
      </c>
      <c r="I2235" t="str">
        <f>RIGHT(HvDOutputData[[#This Row],[OPLocCode]],1)</f>
        <v>B</v>
      </c>
      <c r="J2235" t="s">
        <v>404</v>
      </c>
    </row>
    <row r="2236" spans="1:10" x14ac:dyDescent="0.45">
      <c r="A2236" t="s">
        <v>14</v>
      </c>
      <c r="B2236" t="s">
        <v>118</v>
      </c>
      <c r="C2236" t="s">
        <v>121</v>
      </c>
      <c r="D2236" s="1" t="s">
        <v>523</v>
      </c>
      <c r="E2236" t="s">
        <v>50</v>
      </c>
      <c r="F2236" t="s">
        <v>27</v>
      </c>
      <c r="G2236" t="s">
        <v>254</v>
      </c>
      <c r="H2236" t="s">
        <v>325</v>
      </c>
      <c r="I2236" t="str">
        <f>RIGHT(HvDOutputData[[#This Row],[OPLocCode]],1)</f>
        <v>C</v>
      </c>
      <c r="J2236" t="s">
        <v>410</v>
      </c>
    </row>
    <row r="2237" spans="1:10" x14ac:dyDescent="0.45">
      <c r="A2237" t="s">
        <v>14</v>
      </c>
      <c r="B2237" t="s">
        <v>118</v>
      </c>
      <c r="C2237" t="s">
        <v>121</v>
      </c>
      <c r="D2237" s="1" t="s">
        <v>523</v>
      </c>
      <c r="E2237" t="s">
        <v>50</v>
      </c>
      <c r="F2237" t="s">
        <v>27</v>
      </c>
      <c r="G2237" t="s">
        <v>254</v>
      </c>
      <c r="H2237" t="s">
        <v>314</v>
      </c>
      <c r="I2237" t="str">
        <f>RIGHT(HvDOutputData[[#This Row],[OPLocCode]],1)</f>
        <v>A</v>
      </c>
      <c r="J2237" t="s">
        <v>416</v>
      </c>
    </row>
    <row r="2238" spans="1:10" x14ac:dyDescent="0.45">
      <c r="A2238" t="s">
        <v>14</v>
      </c>
      <c r="B2238" t="s">
        <v>118</v>
      </c>
      <c r="C2238" t="s">
        <v>121</v>
      </c>
      <c r="D2238" s="1" t="s">
        <v>523</v>
      </c>
      <c r="E2238" t="s">
        <v>50</v>
      </c>
      <c r="F2238" t="s">
        <v>27</v>
      </c>
      <c r="G2238" t="s">
        <v>254</v>
      </c>
      <c r="H2238" t="s">
        <v>315</v>
      </c>
      <c r="I2238" t="str">
        <f>RIGHT(HvDOutputData[[#This Row],[OPLocCode]],1)</f>
        <v>B</v>
      </c>
      <c r="J2238" t="s">
        <v>422</v>
      </c>
    </row>
    <row r="2239" spans="1:10" x14ac:dyDescent="0.45">
      <c r="A2239" t="s">
        <v>14</v>
      </c>
      <c r="B2239" t="s">
        <v>118</v>
      </c>
      <c r="C2239" t="s">
        <v>121</v>
      </c>
      <c r="D2239" s="1" t="s">
        <v>523</v>
      </c>
      <c r="E2239" t="s">
        <v>50</v>
      </c>
      <c r="F2239" t="s">
        <v>27</v>
      </c>
      <c r="G2239" t="s">
        <v>254</v>
      </c>
      <c r="H2239" t="s">
        <v>316</v>
      </c>
      <c r="I2239" t="str">
        <f>RIGHT(HvDOutputData[[#This Row],[OPLocCode]],1)</f>
        <v>C</v>
      </c>
      <c r="J2239" t="s">
        <v>428</v>
      </c>
    </row>
    <row r="2240" spans="1:10" x14ac:dyDescent="0.45">
      <c r="A2240" t="s">
        <v>14</v>
      </c>
      <c r="B2240" t="s">
        <v>118</v>
      </c>
      <c r="C2240" t="s">
        <v>121</v>
      </c>
      <c r="D2240" s="1" t="s">
        <v>523</v>
      </c>
      <c r="E2240" t="s">
        <v>50</v>
      </c>
      <c r="F2240" t="s">
        <v>27</v>
      </c>
      <c r="G2240" t="s">
        <v>254</v>
      </c>
      <c r="H2240" t="s">
        <v>317</v>
      </c>
      <c r="I2240" t="str">
        <f>RIGHT(HvDOutputData[[#This Row],[OPLocCode]],1)</f>
        <v>A</v>
      </c>
      <c r="J2240" t="s">
        <v>434</v>
      </c>
    </row>
    <row r="2241" spans="1:10" x14ac:dyDescent="0.45">
      <c r="A2241" t="s">
        <v>14</v>
      </c>
      <c r="B2241" t="s">
        <v>118</v>
      </c>
      <c r="C2241" t="s">
        <v>121</v>
      </c>
      <c r="D2241" s="1" t="s">
        <v>523</v>
      </c>
      <c r="E2241" t="s">
        <v>50</v>
      </c>
      <c r="F2241" t="s">
        <v>27</v>
      </c>
      <c r="G2241" t="s">
        <v>254</v>
      </c>
      <c r="H2241" t="s">
        <v>318</v>
      </c>
      <c r="I2241" t="str">
        <f>RIGHT(HvDOutputData[[#This Row],[OPLocCode]],1)</f>
        <v>B</v>
      </c>
      <c r="J2241" t="s">
        <v>440</v>
      </c>
    </row>
    <row r="2242" spans="1:10" x14ac:dyDescent="0.45">
      <c r="A2242" t="s">
        <v>14</v>
      </c>
      <c r="B2242" t="s">
        <v>118</v>
      </c>
      <c r="C2242" t="s">
        <v>121</v>
      </c>
      <c r="D2242" s="1" t="s">
        <v>523</v>
      </c>
      <c r="E2242" t="s">
        <v>50</v>
      </c>
      <c r="F2242" t="s">
        <v>27</v>
      </c>
      <c r="G2242" t="s">
        <v>254</v>
      </c>
      <c r="H2242" t="s">
        <v>319</v>
      </c>
      <c r="I2242" t="str">
        <f>RIGHT(HvDOutputData[[#This Row],[OPLocCode]],1)</f>
        <v>C</v>
      </c>
      <c r="J2242" t="s">
        <v>446</v>
      </c>
    </row>
    <row r="2243" spans="1:10" x14ac:dyDescent="0.45">
      <c r="A2243" t="s">
        <v>14</v>
      </c>
      <c r="B2243" t="s">
        <v>118</v>
      </c>
      <c r="C2243" t="s">
        <v>121</v>
      </c>
      <c r="D2243" s="1" t="s">
        <v>523</v>
      </c>
      <c r="E2243" t="s">
        <v>50</v>
      </c>
      <c r="F2243" t="s">
        <v>27</v>
      </c>
      <c r="G2243" t="s">
        <v>254</v>
      </c>
      <c r="H2243" t="s">
        <v>320</v>
      </c>
      <c r="I2243" t="str">
        <f>RIGHT(HvDOutputData[[#This Row],[OPLocCode]],1)</f>
        <v>A</v>
      </c>
      <c r="J2243" t="s">
        <v>452</v>
      </c>
    </row>
    <row r="2244" spans="1:10" x14ac:dyDescent="0.45">
      <c r="A2244" t="s">
        <v>14</v>
      </c>
      <c r="B2244" t="s">
        <v>118</v>
      </c>
      <c r="C2244" t="s">
        <v>121</v>
      </c>
      <c r="D2244" s="1" t="s">
        <v>523</v>
      </c>
      <c r="E2244" t="s">
        <v>50</v>
      </c>
      <c r="F2244" t="s">
        <v>27</v>
      </c>
      <c r="G2244" t="s">
        <v>254</v>
      </c>
      <c r="H2244" t="s">
        <v>321</v>
      </c>
      <c r="I2244" t="str">
        <f>RIGHT(HvDOutputData[[#This Row],[OPLocCode]],1)</f>
        <v>B</v>
      </c>
      <c r="J2244" t="s">
        <v>458</v>
      </c>
    </row>
    <row r="2245" spans="1:10" x14ac:dyDescent="0.45">
      <c r="A2245" t="s">
        <v>14</v>
      </c>
      <c r="B2245" t="s">
        <v>118</v>
      </c>
      <c r="C2245" t="s">
        <v>121</v>
      </c>
      <c r="D2245" s="1" t="s">
        <v>523</v>
      </c>
      <c r="E2245" t="s">
        <v>50</v>
      </c>
      <c r="F2245" t="s">
        <v>27</v>
      </c>
      <c r="G2245" t="s">
        <v>254</v>
      </c>
      <c r="H2245" t="s">
        <v>322</v>
      </c>
      <c r="I2245" t="str">
        <f>RIGHT(HvDOutputData[[#This Row],[OPLocCode]],1)</f>
        <v>C</v>
      </c>
      <c r="J2245" t="s">
        <v>464</v>
      </c>
    </row>
    <row r="2246" spans="1:10" x14ac:dyDescent="0.45">
      <c r="A2246" t="s">
        <v>14</v>
      </c>
      <c r="B2246" t="s">
        <v>118</v>
      </c>
      <c r="C2246" t="s">
        <v>121</v>
      </c>
      <c r="D2246" s="1" t="s">
        <v>523</v>
      </c>
      <c r="E2246" t="s">
        <v>50</v>
      </c>
      <c r="F2246" t="s">
        <v>27</v>
      </c>
      <c r="G2246" t="s">
        <v>254</v>
      </c>
      <c r="H2246" t="s">
        <v>335</v>
      </c>
      <c r="I2246" t="str">
        <f>RIGHT(HvDOutputData[[#This Row],[OPLocCode]],1)</f>
        <v>A</v>
      </c>
      <c r="J2246" t="s">
        <v>399</v>
      </c>
    </row>
    <row r="2247" spans="1:10" x14ac:dyDescent="0.45">
      <c r="A2247" t="s">
        <v>14</v>
      </c>
      <c r="B2247" t="s">
        <v>118</v>
      </c>
      <c r="C2247" t="s">
        <v>121</v>
      </c>
      <c r="D2247" s="1" t="s">
        <v>523</v>
      </c>
      <c r="E2247" t="s">
        <v>50</v>
      </c>
      <c r="F2247" t="s">
        <v>27</v>
      </c>
      <c r="G2247" t="s">
        <v>254</v>
      </c>
      <c r="H2247" t="s">
        <v>336</v>
      </c>
      <c r="I2247" t="str">
        <f>RIGHT(HvDOutputData[[#This Row],[OPLocCode]],1)</f>
        <v>B</v>
      </c>
      <c r="J2247" t="s">
        <v>405</v>
      </c>
    </row>
    <row r="2248" spans="1:10" x14ac:dyDescent="0.45">
      <c r="A2248" t="s">
        <v>14</v>
      </c>
      <c r="B2248" t="s">
        <v>118</v>
      </c>
      <c r="C2248" t="s">
        <v>121</v>
      </c>
      <c r="D2248" s="1" t="s">
        <v>523</v>
      </c>
      <c r="E2248" t="s">
        <v>50</v>
      </c>
      <c r="F2248" t="s">
        <v>27</v>
      </c>
      <c r="G2248" t="s">
        <v>254</v>
      </c>
      <c r="H2248" t="s">
        <v>337</v>
      </c>
      <c r="I2248" t="str">
        <f>RIGHT(HvDOutputData[[#This Row],[OPLocCode]],1)</f>
        <v>C</v>
      </c>
      <c r="J2248" t="s">
        <v>411</v>
      </c>
    </row>
    <row r="2249" spans="1:10" x14ac:dyDescent="0.45">
      <c r="A2249" t="s">
        <v>14</v>
      </c>
      <c r="B2249" t="s">
        <v>118</v>
      </c>
      <c r="C2249" t="s">
        <v>121</v>
      </c>
      <c r="D2249" s="1" t="s">
        <v>523</v>
      </c>
      <c r="E2249" t="s">
        <v>50</v>
      </c>
      <c r="F2249" t="s">
        <v>27</v>
      </c>
      <c r="G2249" t="s">
        <v>254</v>
      </c>
      <c r="H2249" t="s">
        <v>326</v>
      </c>
      <c r="I2249" t="str">
        <f>RIGHT(HvDOutputData[[#This Row],[OPLocCode]],1)</f>
        <v>A</v>
      </c>
      <c r="J2249" t="s">
        <v>417</v>
      </c>
    </row>
    <row r="2250" spans="1:10" x14ac:dyDescent="0.45">
      <c r="A2250" t="s">
        <v>14</v>
      </c>
      <c r="B2250" t="s">
        <v>118</v>
      </c>
      <c r="C2250" t="s">
        <v>121</v>
      </c>
      <c r="D2250" s="1" t="s">
        <v>523</v>
      </c>
      <c r="E2250" t="s">
        <v>50</v>
      </c>
      <c r="F2250" t="s">
        <v>27</v>
      </c>
      <c r="G2250" t="s">
        <v>254</v>
      </c>
      <c r="H2250" t="s">
        <v>327</v>
      </c>
      <c r="I2250" t="str">
        <f>RIGHT(HvDOutputData[[#This Row],[OPLocCode]],1)</f>
        <v>B</v>
      </c>
      <c r="J2250" t="s">
        <v>423</v>
      </c>
    </row>
    <row r="2251" spans="1:10" x14ac:dyDescent="0.45">
      <c r="A2251" t="s">
        <v>14</v>
      </c>
      <c r="B2251" t="s">
        <v>118</v>
      </c>
      <c r="C2251" t="s">
        <v>121</v>
      </c>
      <c r="D2251" s="1" t="s">
        <v>523</v>
      </c>
      <c r="E2251" t="s">
        <v>50</v>
      </c>
      <c r="F2251" t="s">
        <v>27</v>
      </c>
      <c r="G2251" t="s">
        <v>254</v>
      </c>
      <c r="H2251" t="s">
        <v>328</v>
      </c>
      <c r="I2251" t="str">
        <f>RIGHT(HvDOutputData[[#This Row],[OPLocCode]],1)</f>
        <v>C</v>
      </c>
      <c r="J2251" t="s">
        <v>429</v>
      </c>
    </row>
    <row r="2252" spans="1:10" x14ac:dyDescent="0.45">
      <c r="A2252" t="s">
        <v>14</v>
      </c>
      <c r="B2252" t="s">
        <v>118</v>
      </c>
      <c r="C2252" t="s">
        <v>121</v>
      </c>
      <c r="D2252" s="1" t="s">
        <v>523</v>
      </c>
      <c r="E2252" t="s">
        <v>50</v>
      </c>
      <c r="F2252" t="s">
        <v>27</v>
      </c>
      <c r="G2252" t="s">
        <v>254</v>
      </c>
      <c r="H2252" t="s">
        <v>329</v>
      </c>
      <c r="I2252" t="str">
        <f>RIGHT(HvDOutputData[[#This Row],[OPLocCode]],1)</f>
        <v>A</v>
      </c>
      <c r="J2252" t="s">
        <v>435</v>
      </c>
    </row>
    <row r="2253" spans="1:10" x14ac:dyDescent="0.45">
      <c r="A2253" t="s">
        <v>14</v>
      </c>
      <c r="B2253" t="s">
        <v>118</v>
      </c>
      <c r="C2253" t="s">
        <v>121</v>
      </c>
      <c r="D2253" s="1" t="s">
        <v>523</v>
      </c>
      <c r="E2253" t="s">
        <v>50</v>
      </c>
      <c r="F2253" t="s">
        <v>27</v>
      </c>
      <c r="G2253" t="s">
        <v>254</v>
      </c>
      <c r="H2253" t="s">
        <v>330</v>
      </c>
      <c r="I2253" t="str">
        <f>RIGHT(HvDOutputData[[#This Row],[OPLocCode]],1)</f>
        <v>B</v>
      </c>
      <c r="J2253" t="s">
        <v>441</v>
      </c>
    </row>
    <row r="2254" spans="1:10" x14ac:dyDescent="0.45">
      <c r="A2254" t="s">
        <v>14</v>
      </c>
      <c r="B2254" t="s">
        <v>118</v>
      </c>
      <c r="C2254" t="s">
        <v>121</v>
      </c>
      <c r="D2254" s="1" t="s">
        <v>523</v>
      </c>
      <c r="E2254" t="s">
        <v>50</v>
      </c>
      <c r="F2254" t="s">
        <v>27</v>
      </c>
      <c r="G2254" t="s">
        <v>254</v>
      </c>
      <c r="H2254" t="s">
        <v>331</v>
      </c>
      <c r="I2254" t="str">
        <f>RIGHT(HvDOutputData[[#This Row],[OPLocCode]],1)</f>
        <v>C</v>
      </c>
      <c r="J2254" t="s">
        <v>447</v>
      </c>
    </row>
    <row r="2255" spans="1:10" x14ac:dyDescent="0.45">
      <c r="A2255" t="s">
        <v>14</v>
      </c>
      <c r="B2255" t="s">
        <v>118</v>
      </c>
      <c r="C2255" t="s">
        <v>121</v>
      </c>
      <c r="D2255" s="1" t="s">
        <v>523</v>
      </c>
      <c r="E2255" t="s">
        <v>50</v>
      </c>
      <c r="F2255" t="s">
        <v>27</v>
      </c>
      <c r="G2255" t="s">
        <v>254</v>
      </c>
      <c r="H2255" t="s">
        <v>332</v>
      </c>
      <c r="I2255" t="str">
        <f>RIGHT(HvDOutputData[[#This Row],[OPLocCode]],1)</f>
        <v>A</v>
      </c>
      <c r="J2255" t="s">
        <v>453</v>
      </c>
    </row>
    <row r="2256" spans="1:10" x14ac:dyDescent="0.45">
      <c r="A2256" t="s">
        <v>14</v>
      </c>
      <c r="B2256" t="s">
        <v>118</v>
      </c>
      <c r="C2256" t="s">
        <v>121</v>
      </c>
      <c r="D2256" s="1" t="s">
        <v>523</v>
      </c>
      <c r="E2256" t="s">
        <v>50</v>
      </c>
      <c r="F2256" t="s">
        <v>27</v>
      </c>
      <c r="G2256" t="s">
        <v>254</v>
      </c>
      <c r="H2256" t="s">
        <v>333</v>
      </c>
      <c r="I2256" t="str">
        <f>RIGHT(HvDOutputData[[#This Row],[OPLocCode]],1)</f>
        <v>B</v>
      </c>
      <c r="J2256" t="s">
        <v>459</v>
      </c>
    </row>
    <row r="2257" spans="1:10" x14ac:dyDescent="0.45">
      <c r="A2257" t="s">
        <v>14</v>
      </c>
      <c r="B2257" t="s">
        <v>118</v>
      </c>
      <c r="C2257" t="s">
        <v>121</v>
      </c>
      <c r="D2257" s="1" t="s">
        <v>523</v>
      </c>
      <c r="E2257" t="s">
        <v>50</v>
      </c>
      <c r="F2257" t="s">
        <v>27</v>
      </c>
      <c r="G2257" t="s">
        <v>254</v>
      </c>
      <c r="H2257" t="s">
        <v>334</v>
      </c>
      <c r="I2257" t="str">
        <f>RIGHT(HvDOutputData[[#This Row],[OPLocCode]],1)</f>
        <v>C</v>
      </c>
      <c r="J2257" t="s">
        <v>465</v>
      </c>
    </row>
    <row r="2258" spans="1:10" x14ac:dyDescent="0.45">
      <c r="A2258" t="s">
        <v>14</v>
      </c>
      <c r="B2258" t="s">
        <v>118</v>
      </c>
      <c r="C2258" t="s">
        <v>121</v>
      </c>
      <c r="D2258" s="1" t="s">
        <v>523</v>
      </c>
      <c r="E2258" t="s">
        <v>50</v>
      </c>
      <c r="F2258" t="s">
        <v>27</v>
      </c>
      <c r="G2258" t="s">
        <v>254</v>
      </c>
      <c r="H2258" t="s">
        <v>347</v>
      </c>
      <c r="I2258" t="str">
        <f>RIGHT(HvDOutputData[[#This Row],[OPLocCode]],1)</f>
        <v>A</v>
      </c>
      <c r="J2258" t="s">
        <v>400</v>
      </c>
    </row>
    <row r="2259" spans="1:10" x14ac:dyDescent="0.45">
      <c r="A2259" t="s">
        <v>14</v>
      </c>
      <c r="B2259" t="s">
        <v>118</v>
      </c>
      <c r="C2259" t="s">
        <v>121</v>
      </c>
      <c r="D2259" s="1" t="s">
        <v>523</v>
      </c>
      <c r="E2259" t="s">
        <v>50</v>
      </c>
      <c r="F2259" t="s">
        <v>27</v>
      </c>
      <c r="G2259" t="s">
        <v>254</v>
      </c>
      <c r="H2259" t="s">
        <v>348</v>
      </c>
      <c r="I2259" t="str">
        <f>RIGHT(HvDOutputData[[#This Row],[OPLocCode]],1)</f>
        <v>B</v>
      </c>
      <c r="J2259" t="s">
        <v>406</v>
      </c>
    </row>
    <row r="2260" spans="1:10" x14ac:dyDescent="0.45">
      <c r="A2260" t="s">
        <v>14</v>
      </c>
      <c r="B2260" t="s">
        <v>118</v>
      </c>
      <c r="C2260" t="s">
        <v>121</v>
      </c>
      <c r="D2260" s="1" t="s">
        <v>523</v>
      </c>
      <c r="E2260" t="s">
        <v>50</v>
      </c>
      <c r="F2260" t="s">
        <v>27</v>
      </c>
      <c r="G2260" t="s">
        <v>254</v>
      </c>
      <c r="H2260" t="s">
        <v>349</v>
      </c>
      <c r="I2260" t="str">
        <f>RIGHT(HvDOutputData[[#This Row],[OPLocCode]],1)</f>
        <v>C</v>
      </c>
      <c r="J2260" t="s">
        <v>412</v>
      </c>
    </row>
    <row r="2261" spans="1:10" x14ac:dyDescent="0.45">
      <c r="A2261" t="s">
        <v>14</v>
      </c>
      <c r="B2261" t="s">
        <v>118</v>
      </c>
      <c r="C2261" t="s">
        <v>121</v>
      </c>
      <c r="D2261" s="1" t="s">
        <v>523</v>
      </c>
      <c r="E2261" t="s">
        <v>50</v>
      </c>
      <c r="F2261" t="s">
        <v>27</v>
      </c>
      <c r="G2261" t="s">
        <v>254</v>
      </c>
      <c r="H2261" t="s">
        <v>338</v>
      </c>
      <c r="I2261" t="str">
        <f>RIGHT(HvDOutputData[[#This Row],[OPLocCode]],1)</f>
        <v>A</v>
      </c>
      <c r="J2261" t="s">
        <v>418</v>
      </c>
    </row>
    <row r="2262" spans="1:10" x14ac:dyDescent="0.45">
      <c r="A2262" t="s">
        <v>14</v>
      </c>
      <c r="B2262" t="s">
        <v>118</v>
      </c>
      <c r="C2262" t="s">
        <v>121</v>
      </c>
      <c r="D2262" s="1" t="s">
        <v>523</v>
      </c>
      <c r="E2262" t="s">
        <v>50</v>
      </c>
      <c r="F2262" t="s">
        <v>27</v>
      </c>
      <c r="G2262" t="s">
        <v>254</v>
      </c>
      <c r="H2262" t="s">
        <v>339</v>
      </c>
      <c r="I2262" t="str">
        <f>RIGHT(HvDOutputData[[#This Row],[OPLocCode]],1)</f>
        <v>B</v>
      </c>
      <c r="J2262" t="s">
        <v>424</v>
      </c>
    </row>
    <row r="2263" spans="1:10" x14ac:dyDescent="0.45">
      <c r="A2263" t="s">
        <v>14</v>
      </c>
      <c r="B2263" t="s">
        <v>118</v>
      </c>
      <c r="C2263" t="s">
        <v>121</v>
      </c>
      <c r="D2263" s="1" t="s">
        <v>523</v>
      </c>
      <c r="E2263" t="s">
        <v>50</v>
      </c>
      <c r="F2263" t="s">
        <v>27</v>
      </c>
      <c r="G2263" t="s">
        <v>254</v>
      </c>
      <c r="H2263" t="s">
        <v>340</v>
      </c>
      <c r="I2263" t="str">
        <f>RIGHT(HvDOutputData[[#This Row],[OPLocCode]],1)</f>
        <v>C</v>
      </c>
      <c r="J2263" t="s">
        <v>430</v>
      </c>
    </row>
    <row r="2264" spans="1:10" x14ac:dyDescent="0.45">
      <c r="A2264" t="s">
        <v>14</v>
      </c>
      <c r="B2264" t="s">
        <v>118</v>
      </c>
      <c r="C2264" t="s">
        <v>121</v>
      </c>
      <c r="D2264" s="1" t="s">
        <v>523</v>
      </c>
      <c r="E2264" t="s">
        <v>50</v>
      </c>
      <c r="F2264" t="s">
        <v>27</v>
      </c>
      <c r="G2264" t="s">
        <v>254</v>
      </c>
      <c r="H2264" t="s">
        <v>341</v>
      </c>
      <c r="I2264" t="str">
        <f>RIGHT(HvDOutputData[[#This Row],[OPLocCode]],1)</f>
        <v>A</v>
      </c>
      <c r="J2264" t="s">
        <v>436</v>
      </c>
    </row>
    <row r="2265" spans="1:10" x14ac:dyDescent="0.45">
      <c r="A2265" t="s">
        <v>14</v>
      </c>
      <c r="B2265" t="s">
        <v>118</v>
      </c>
      <c r="C2265" t="s">
        <v>121</v>
      </c>
      <c r="D2265" s="1" t="s">
        <v>523</v>
      </c>
      <c r="E2265" t="s">
        <v>50</v>
      </c>
      <c r="F2265" t="s">
        <v>27</v>
      </c>
      <c r="G2265" t="s">
        <v>254</v>
      </c>
      <c r="H2265" t="s">
        <v>342</v>
      </c>
      <c r="I2265" t="str">
        <f>RIGHT(HvDOutputData[[#This Row],[OPLocCode]],1)</f>
        <v>B</v>
      </c>
      <c r="J2265" t="s">
        <v>442</v>
      </c>
    </row>
    <row r="2266" spans="1:10" x14ac:dyDescent="0.45">
      <c r="A2266" t="s">
        <v>14</v>
      </c>
      <c r="B2266" t="s">
        <v>118</v>
      </c>
      <c r="C2266" t="s">
        <v>121</v>
      </c>
      <c r="D2266" s="1" t="s">
        <v>523</v>
      </c>
      <c r="E2266" t="s">
        <v>50</v>
      </c>
      <c r="F2266" t="s">
        <v>27</v>
      </c>
      <c r="G2266" t="s">
        <v>254</v>
      </c>
      <c r="H2266" t="s">
        <v>343</v>
      </c>
      <c r="I2266" t="str">
        <f>RIGHT(HvDOutputData[[#This Row],[OPLocCode]],1)</f>
        <v>C</v>
      </c>
      <c r="J2266" t="s">
        <v>448</v>
      </c>
    </row>
    <row r="2267" spans="1:10" x14ac:dyDescent="0.45">
      <c r="A2267" t="s">
        <v>14</v>
      </c>
      <c r="B2267" t="s">
        <v>118</v>
      </c>
      <c r="C2267" t="s">
        <v>121</v>
      </c>
      <c r="D2267" s="1" t="s">
        <v>523</v>
      </c>
      <c r="E2267" t="s">
        <v>50</v>
      </c>
      <c r="F2267" t="s">
        <v>27</v>
      </c>
      <c r="G2267" t="s">
        <v>254</v>
      </c>
      <c r="H2267" t="s">
        <v>344</v>
      </c>
      <c r="I2267" t="str">
        <f>RIGHT(HvDOutputData[[#This Row],[OPLocCode]],1)</f>
        <v>A</v>
      </c>
      <c r="J2267" t="s">
        <v>454</v>
      </c>
    </row>
    <row r="2268" spans="1:10" x14ac:dyDescent="0.45">
      <c r="A2268" t="s">
        <v>14</v>
      </c>
      <c r="B2268" t="s">
        <v>118</v>
      </c>
      <c r="C2268" t="s">
        <v>121</v>
      </c>
      <c r="D2268" s="1" t="s">
        <v>523</v>
      </c>
      <c r="E2268" t="s">
        <v>50</v>
      </c>
      <c r="F2268" t="s">
        <v>27</v>
      </c>
      <c r="G2268" t="s">
        <v>254</v>
      </c>
      <c r="H2268" t="s">
        <v>345</v>
      </c>
      <c r="I2268" t="str">
        <f>RIGHT(HvDOutputData[[#This Row],[OPLocCode]],1)</f>
        <v>B</v>
      </c>
      <c r="J2268" t="s">
        <v>460</v>
      </c>
    </row>
    <row r="2269" spans="1:10" x14ac:dyDescent="0.45">
      <c r="A2269" t="s">
        <v>14</v>
      </c>
      <c r="B2269" t="s">
        <v>118</v>
      </c>
      <c r="C2269" t="s">
        <v>121</v>
      </c>
      <c r="D2269" s="1" t="s">
        <v>523</v>
      </c>
      <c r="E2269" t="s">
        <v>50</v>
      </c>
      <c r="F2269" t="s">
        <v>27</v>
      </c>
      <c r="G2269" t="s">
        <v>254</v>
      </c>
      <c r="H2269" t="s">
        <v>346</v>
      </c>
      <c r="I2269" t="str">
        <f>RIGHT(HvDOutputData[[#This Row],[OPLocCode]],1)</f>
        <v>C</v>
      </c>
      <c r="J2269" t="s">
        <v>466</v>
      </c>
    </row>
    <row r="2270" spans="1:10" x14ac:dyDescent="0.45">
      <c r="A2270" t="s">
        <v>14</v>
      </c>
      <c r="B2270" t="s">
        <v>118</v>
      </c>
      <c r="C2270" t="s">
        <v>121</v>
      </c>
      <c r="D2270" s="1" t="s">
        <v>523</v>
      </c>
      <c r="E2270" t="s">
        <v>50</v>
      </c>
      <c r="F2270" t="s">
        <v>27</v>
      </c>
      <c r="G2270" t="s">
        <v>254</v>
      </c>
      <c r="H2270" t="s">
        <v>359</v>
      </c>
      <c r="I2270" t="str">
        <f>RIGHT(HvDOutputData[[#This Row],[OPLocCode]],1)</f>
        <v>A</v>
      </c>
      <c r="J2270" t="s">
        <v>401</v>
      </c>
    </row>
    <row r="2271" spans="1:10" x14ac:dyDescent="0.45">
      <c r="A2271" t="s">
        <v>14</v>
      </c>
      <c r="B2271" t="s">
        <v>118</v>
      </c>
      <c r="C2271" t="s">
        <v>121</v>
      </c>
      <c r="D2271" s="1" t="s">
        <v>523</v>
      </c>
      <c r="E2271" t="s">
        <v>50</v>
      </c>
      <c r="F2271" t="s">
        <v>27</v>
      </c>
      <c r="G2271" t="s">
        <v>254</v>
      </c>
      <c r="H2271" t="s">
        <v>360</v>
      </c>
      <c r="I2271" t="str">
        <f>RIGHT(HvDOutputData[[#This Row],[OPLocCode]],1)</f>
        <v>B</v>
      </c>
      <c r="J2271" t="s">
        <v>407</v>
      </c>
    </row>
    <row r="2272" spans="1:10" x14ac:dyDescent="0.45">
      <c r="A2272" t="s">
        <v>14</v>
      </c>
      <c r="B2272" t="s">
        <v>118</v>
      </c>
      <c r="C2272" t="s">
        <v>121</v>
      </c>
      <c r="D2272" s="1" t="s">
        <v>523</v>
      </c>
      <c r="E2272" t="s">
        <v>50</v>
      </c>
      <c r="F2272" t="s">
        <v>27</v>
      </c>
      <c r="G2272" t="s">
        <v>254</v>
      </c>
      <c r="H2272" t="s">
        <v>361</v>
      </c>
      <c r="I2272" t="str">
        <f>RIGHT(HvDOutputData[[#This Row],[OPLocCode]],1)</f>
        <v>C</v>
      </c>
      <c r="J2272" t="s">
        <v>413</v>
      </c>
    </row>
    <row r="2273" spans="1:10" x14ac:dyDescent="0.45">
      <c r="A2273" t="s">
        <v>14</v>
      </c>
      <c r="B2273" t="s">
        <v>118</v>
      </c>
      <c r="C2273" t="s">
        <v>121</v>
      </c>
      <c r="D2273" s="1" t="s">
        <v>523</v>
      </c>
      <c r="E2273" t="s">
        <v>50</v>
      </c>
      <c r="F2273" t="s">
        <v>27</v>
      </c>
      <c r="G2273" t="s">
        <v>254</v>
      </c>
      <c r="H2273" t="s">
        <v>350</v>
      </c>
      <c r="I2273" t="str">
        <f>RIGHT(HvDOutputData[[#This Row],[OPLocCode]],1)</f>
        <v>A</v>
      </c>
      <c r="J2273" t="s">
        <v>419</v>
      </c>
    </row>
    <row r="2274" spans="1:10" x14ac:dyDescent="0.45">
      <c r="A2274" t="s">
        <v>14</v>
      </c>
      <c r="B2274" t="s">
        <v>118</v>
      </c>
      <c r="C2274" t="s">
        <v>121</v>
      </c>
      <c r="D2274" s="1" t="s">
        <v>523</v>
      </c>
      <c r="E2274" t="s">
        <v>50</v>
      </c>
      <c r="F2274" t="s">
        <v>27</v>
      </c>
      <c r="G2274" t="s">
        <v>254</v>
      </c>
      <c r="H2274" t="s">
        <v>351</v>
      </c>
      <c r="I2274" t="str">
        <f>RIGHT(HvDOutputData[[#This Row],[OPLocCode]],1)</f>
        <v>B</v>
      </c>
      <c r="J2274" t="s">
        <v>425</v>
      </c>
    </row>
    <row r="2275" spans="1:10" x14ac:dyDescent="0.45">
      <c r="A2275" t="s">
        <v>14</v>
      </c>
      <c r="B2275" t="s">
        <v>118</v>
      </c>
      <c r="C2275" t="s">
        <v>121</v>
      </c>
      <c r="D2275" s="1" t="s">
        <v>523</v>
      </c>
      <c r="E2275" t="s">
        <v>50</v>
      </c>
      <c r="F2275" t="s">
        <v>27</v>
      </c>
      <c r="G2275" t="s">
        <v>254</v>
      </c>
      <c r="H2275" t="s">
        <v>352</v>
      </c>
      <c r="I2275" t="str">
        <f>RIGHT(HvDOutputData[[#This Row],[OPLocCode]],1)</f>
        <v>C</v>
      </c>
      <c r="J2275" t="s">
        <v>431</v>
      </c>
    </row>
    <row r="2276" spans="1:10" x14ac:dyDescent="0.45">
      <c r="A2276" t="s">
        <v>14</v>
      </c>
      <c r="B2276" t="s">
        <v>118</v>
      </c>
      <c r="C2276" t="s">
        <v>121</v>
      </c>
      <c r="D2276" s="1" t="s">
        <v>523</v>
      </c>
      <c r="E2276" t="s">
        <v>50</v>
      </c>
      <c r="F2276" t="s">
        <v>27</v>
      </c>
      <c r="G2276" t="s">
        <v>254</v>
      </c>
      <c r="H2276" t="s">
        <v>353</v>
      </c>
      <c r="I2276" t="str">
        <f>RIGHT(HvDOutputData[[#This Row],[OPLocCode]],1)</f>
        <v>A</v>
      </c>
      <c r="J2276" t="s">
        <v>437</v>
      </c>
    </row>
    <row r="2277" spans="1:10" x14ac:dyDescent="0.45">
      <c r="A2277" t="s">
        <v>14</v>
      </c>
      <c r="B2277" t="s">
        <v>118</v>
      </c>
      <c r="C2277" t="s">
        <v>121</v>
      </c>
      <c r="D2277" s="1" t="s">
        <v>523</v>
      </c>
      <c r="E2277" t="s">
        <v>50</v>
      </c>
      <c r="F2277" t="s">
        <v>27</v>
      </c>
      <c r="G2277" t="s">
        <v>254</v>
      </c>
      <c r="H2277" t="s">
        <v>354</v>
      </c>
      <c r="I2277" t="str">
        <f>RIGHT(HvDOutputData[[#This Row],[OPLocCode]],1)</f>
        <v>B</v>
      </c>
      <c r="J2277" t="s">
        <v>443</v>
      </c>
    </row>
    <row r="2278" spans="1:10" x14ac:dyDescent="0.45">
      <c r="A2278" t="s">
        <v>14</v>
      </c>
      <c r="B2278" t="s">
        <v>118</v>
      </c>
      <c r="C2278" t="s">
        <v>121</v>
      </c>
      <c r="D2278" s="1" t="s">
        <v>523</v>
      </c>
      <c r="E2278" t="s">
        <v>50</v>
      </c>
      <c r="F2278" t="s">
        <v>27</v>
      </c>
      <c r="G2278" t="s">
        <v>254</v>
      </c>
      <c r="H2278" t="s">
        <v>355</v>
      </c>
      <c r="I2278" t="str">
        <f>RIGHT(HvDOutputData[[#This Row],[OPLocCode]],1)</f>
        <v>C</v>
      </c>
      <c r="J2278" t="s">
        <v>449</v>
      </c>
    </row>
    <row r="2279" spans="1:10" x14ac:dyDescent="0.45">
      <c r="A2279" t="s">
        <v>14</v>
      </c>
      <c r="B2279" t="s">
        <v>118</v>
      </c>
      <c r="C2279" t="s">
        <v>121</v>
      </c>
      <c r="D2279" s="1" t="s">
        <v>523</v>
      </c>
      <c r="E2279" t="s">
        <v>50</v>
      </c>
      <c r="F2279" t="s">
        <v>27</v>
      </c>
      <c r="G2279" t="s">
        <v>254</v>
      </c>
      <c r="H2279" t="s">
        <v>356</v>
      </c>
      <c r="I2279" t="str">
        <f>RIGHT(HvDOutputData[[#This Row],[OPLocCode]],1)</f>
        <v>A</v>
      </c>
      <c r="J2279" t="s">
        <v>455</v>
      </c>
    </row>
    <row r="2280" spans="1:10" x14ac:dyDescent="0.45">
      <c r="A2280" t="s">
        <v>14</v>
      </c>
      <c r="B2280" t="s">
        <v>118</v>
      </c>
      <c r="C2280" t="s">
        <v>121</v>
      </c>
      <c r="D2280" s="1" t="s">
        <v>523</v>
      </c>
      <c r="E2280" t="s">
        <v>50</v>
      </c>
      <c r="F2280" t="s">
        <v>27</v>
      </c>
      <c r="G2280" t="s">
        <v>254</v>
      </c>
      <c r="H2280" t="s">
        <v>357</v>
      </c>
      <c r="I2280" t="str">
        <f>RIGHT(HvDOutputData[[#This Row],[OPLocCode]],1)</f>
        <v>B</v>
      </c>
      <c r="J2280" t="s">
        <v>461</v>
      </c>
    </row>
    <row r="2281" spans="1:10" x14ac:dyDescent="0.45">
      <c r="A2281" t="s">
        <v>14</v>
      </c>
      <c r="B2281" t="s">
        <v>118</v>
      </c>
      <c r="C2281" t="s">
        <v>121</v>
      </c>
      <c r="D2281" s="1" t="s">
        <v>523</v>
      </c>
      <c r="E2281" t="s">
        <v>50</v>
      </c>
      <c r="F2281" t="s">
        <v>27</v>
      </c>
      <c r="G2281" t="s">
        <v>254</v>
      </c>
      <c r="H2281" t="s">
        <v>358</v>
      </c>
      <c r="I2281" t="str">
        <f>RIGHT(HvDOutputData[[#This Row],[OPLocCode]],1)</f>
        <v>C</v>
      </c>
      <c r="J2281" t="s">
        <v>467</v>
      </c>
    </row>
    <row r="2282" spans="1:10" x14ac:dyDescent="0.45">
      <c r="A2282" t="s">
        <v>14</v>
      </c>
      <c r="B2282" t="s">
        <v>116</v>
      </c>
      <c r="C2282" t="s">
        <v>119</v>
      </c>
      <c r="D2282" s="1" t="s">
        <v>524</v>
      </c>
      <c r="E2282" t="s">
        <v>51</v>
      </c>
      <c r="F2282" t="s">
        <v>27</v>
      </c>
      <c r="G2282" t="s">
        <v>254</v>
      </c>
      <c r="H2282" t="s">
        <v>262</v>
      </c>
      <c r="I2282" t="str">
        <f>RIGHT(HvDOutputData[[#This Row],[OPLocCode]],1)</f>
        <v>1</v>
      </c>
      <c r="J2282" t="s">
        <v>362</v>
      </c>
    </row>
    <row r="2283" spans="1:10" x14ac:dyDescent="0.45">
      <c r="A2283" t="s">
        <v>14</v>
      </c>
      <c r="B2283" t="s">
        <v>116</v>
      </c>
      <c r="C2283" t="s">
        <v>119</v>
      </c>
      <c r="D2283" s="1" t="s">
        <v>524</v>
      </c>
      <c r="E2283" t="s">
        <v>51</v>
      </c>
      <c r="F2283" t="s">
        <v>27</v>
      </c>
      <c r="G2283" t="s">
        <v>254</v>
      </c>
      <c r="H2283" t="s">
        <v>263</v>
      </c>
      <c r="I2283" t="str">
        <f>RIGHT(HvDOutputData[[#This Row],[OPLocCode]],1)</f>
        <v>2</v>
      </c>
      <c r="J2283" t="s">
        <v>363</v>
      </c>
    </row>
    <row r="2284" spans="1:10" x14ac:dyDescent="0.45">
      <c r="A2284" t="s">
        <v>14</v>
      </c>
      <c r="B2284" t="s">
        <v>116</v>
      </c>
      <c r="C2284" t="s">
        <v>119</v>
      </c>
      <c r="D2284" s="1" t="s">
        <v>524</v>
      </c>
      <c r="E2284" t="s">
        <v>51</v>
      </c>
      <c r="F2284" t="s">
        <v>27</v>
      </c>
      <c r="G2284" t="s">
        <v>254</v>
      </c>
      <c r="H2284" t="s">
        <v>264</v>
      </c>
      <c r="I2284" t="str">
        <f>RIGHT(HvDOutputData[[#This Row],[OPLocCode]],1)</f>
        <v>3</v>
      </c>
      <c r="J2284" t="s">
        <v>364</v>
      </c>
    </row>
    <row r="2285" spans="1:10" x14ac:dyDescent="0.45">
      <c r="A2285" t="s">
        <v>14</v>
      </c>
      <c r="B2285" t="s">
        <v>116</v>
      </c>
      <c r="C2285" t="s">
        <v>119</v>
      </c>
      <c r="D2285" s="1" t="s">
        <v>524</v>
      </c>
      <c r="E2285" t="s">
        <v>51</v>
      </c>
      <c r="F2285" t="s">
        <v>27</v>
      </c>
      <c r="G2285" t="s">
        <v>254</v>
      </c>
      <c r="H2285" t="s">
        <v>265</v>
      </c>
      <c r="I2285" t="str">
        <f>RIGHT(HvDOutputData[[#This Row],[OPLocCode]],1)</f>
        <v>4</v>
      </c>
      <c r="J2285" t="s">
        <v>362</v>
      </c>
    </row>
    <row r="2286" spans="1:10" x14ac:dyDescent="0.45">
      <c r="A2286" t="s">
        <v>14</v>
      </c>
      <c r="B2286" t="s">
        <v>116</v>
      </c>
      <c r="C2286" t="s">
        <v>119</v>
      </c>
      <c r="D2286" s="1" t="s">
        <v>524</v>
      </c>
      <c r="E2286" t="s">
        <v>51</v>
      </c>
      <c r="F2286" t="s">
        <v>27</v>
      </c>
      <c r="G2286" t="s">
        <v>254</v>
      </c>
      <c r="H2286" t="s">
        <v>266</v>
      </c>
      <c r="I2286" t="str">
        <f>RIGHT(HvDOutputData[[#This Row],[OPLocCode]],1)</f>
        <v>5</v>
      </c>
      <c r="J2286" t="s">
        <v>365</v>
      </c>
    </row>
    <row r="2287" spans="1:10" x14ac:dyDescent="0.45">
      <c r="A2287" t="s">
        <v>14</v>
      </c>
      <c r="B2287" t="s">
        <v>116</v>
      </c>
      <c r="C2287" t="s">
        <v>119</v>
      </c>
      <c r="D2287" s="1" t="s">
        <v>524</v>
      </c>
      <c r="E2287" t="s">
        <v>51</v>
      </c>
      <c r="F2287" t="s">
        <v>27</v>
      </c>
      <c r="G2287" t="s">
        <v>254</v>
      </c>
      <c r="H2287" t="s">
        <v>267</v>
      </c>
      <c r="I2287" t="str">
        <f>RIGHT(HvDOutputData[[#This Row],[OPLocCode]],1)</f>
        <v>6</v>
      </c>
      <c r="J2287" t="s">
        <v>366</v>
      </c>
    </row>
    <row r="2288" spans="1:10" x14ac:dyDescent="0.45">
      <c r="A2288" t="s">
        <v>14</v>
      </c>
      <c r="B2288" t="s">
        <v>116</v>
      </c>
      <c r="C2288" t="s">
        <v>119</v>
      </c>
      <c r="D2288" s="1" t="s">
        <v>524</v>
      </c>
      <c r="E2288" t="s">
        <v>51</v>
      </c>
      <c r="F2288" t="s">
        <v>27</v>
      </c>
      <c r="G2288" t="s">
        <v>254</v>
      </c>
      <c r="H2288" t="s">
        <v>256</v>
      </c>
      <c r="I2288" t="str">
        <f>RIGHT(HvDOutputData[[#This Row],[OPLocCode]],1)</f>
        <v>1</v>
      </c>
      <c r="J2288" t="s">
        <v>367</v>
      </c>
    </row>
    <row r="2289" spans="1:10" x14ac:dyDescent="0.45">
      <c r="A2289" t="s">
        <v>14</v>
      </c>
      <c r="B2289" t="s">
        <v>116</v>
      </c>
      <c r="C2289" t="s">
        <v>119</v>
      </c>
      <c r="D2289" s="1" t="s">
        <v>524</v>
      </c>
      <c r="E2289" t="s">
        <v>51</v>
      </c>
      <c r="F2289" t="s">
        <v>27</v>
      </c>
      <c r="G2289" t="s">
        <v>254</v>
      </c>
      <c r="H2289" t="s">
        <v>257</v>
      </c>
      <c r="I2289" t="str">
        <f>RIGHT(HvDOutputData[[#This Row],[OPLocCode]],1)</f>
        <v>2</v>
      </c>
      <c r="J2289" t="s">
        <v>368</v>
      </c>
    </row>
    <row r="2290" spans="1:10" x14ac:dyDescent="0.45">
      <c r="A2290" t="s">
        <v>14</v>
      </c>
      <c r="B2290" t="s">
        <v>116</v>
      </c>
      <c r="C2290" t="s">
        <v>119</v>
      </c>
      <c r="D2290" s="1" t="s">
        <v>524</v>
      </c>
      <c r="E2290" t="s">
        <v>51</v>
      </c>
      <c r="F2290" t="s">
        <v>27</v>
      </c>
      <c r="G2290" t="s">
        <v>254</v>
      </c>
      <c r="H2290" t="s">
        <v>258</v>
      </c>
      <c r="I2290" t="str">
        <f>RIGHT(HvDOutputData[[#This Row],[OPLocCode]],1)</f>
        <v>3</v>
      </c>
      <c r="J2290" t="s">
        <v>369</v>
      </c>
    </row>
    <row r="2291" spans="1:10" x14ac:dyDescent="0.45">
      <c r="A2291" t="s">
        <v>14</v>
      </c>
      <c r="B2291" t="s">
        <v>116</v>
      </c>
      <c r="C2291" t="s">
        <v>119</v>
      </c>
      <c r="D2291" s="1" t="s">
        <v>524</v>
      </c>
      <c r="E2291" t="s">
        <v>51</v>
      </c>
      <c r="F2291" t="s">
        <v>27</v>
      </c>
      <c r="G2291" t="s">
        <v>254</v>
      </c>
      <c r="H2291" t="s">
        <v>259</v>
      </c>
      <c r="I2291" t="str">
        <f>RIGHT(HvDOutputData[[#This Row],[OPLocCode]],1)</f>
        <v>4</v>
      </c>
      <c r="J2291" t="s">
        <v>367</v>
      </c>
    </row>
    <row r="2292" spans="1:10" x14ac:dyDescent="0.45">
      <c r="A2292" t="s">
        <v>14</v>
      </c>
      <c r="B2292" t="s">
        <v>116</v>
      </c>
      <c r="C2292" t="s">
        <v>119</v>
      </c>
      <c r="D2292" s="1" t="s">
        <v>524</v>
      </c>
      <c r="E2292" t="s">
        <v>51</v>
      </c>
      <c r="F2292" t="s">
        <v>27</v>
      </c>
      <c r="G2292" t="s">
        <v>254</v>
      </c>
      <c r="H2292" t="s">
        <v>260</v>
      </c>
      <c r="I2292" t="str">
        <f>RIGHT(HvDOutputData[[#This Row],[OPLocCode]],1)</f>
        <v>5</v>
      </c>
      <c r="J2292" t="s">
        <v>370</v>
      </c>
    </row>
    <row r="2293" spans="1:10" x14ac:dyDescent="0.45">
      <c r="A2293" t="s">
        <v>14</v>
      </c>
      <c r="B2293" t="s">
        <v>116</v>
      </c>
      <c r="C2293" t="s">
        <v>119</v>
      </c>
      <c r="D2293" s="1" t="s">
        <v>524</v>
      </c>
      <c r="E2293" t="s">
        <v>51</v>
      </c>
      <c r="F2293" t="s">
        <v>27</v>
      </c>
      <c r="G2293" t="s">
        <v>254</v>
      </c>
      <c r="H2293" t="s">
        <v>261</v>
      </c>
      <c r="I2293" t="str">
        <f>RIGHT(HvDOutputData[[#This Row],[OPLocCode]],1)</f>
        <v>6</v>
      </c>
      <c r="J2293" t="s">
        <v>371</v>
      </c>
    </row>
    <row r="2294" spans="1:10" x14ac:dyDescent="0.45">
      <c r="A2294" t="s">
        <v>14</v>
      </c>
      <c r="B2294" t="s">
        <v>116</v>
      </c>
      <c r="C2294" t="s">
        <v>119</v>
      </c>
      <c r="D2294" s="1" t="s">
        <v>524</v>
      </c>
      <c r="E2294" t="s">
        <v>51</v>
      </c>
      <c r="F2294" t="s">
        <v>27</v>
      </c>
      <c r="G2294" t="s">
        <v>254</v>
      </c>
      <c r="H2294" t="s">
        <v>268</v>
      </c>
      <c r="I2294" t="str">
        <f>RIGHT(HvDOutputData[[#This Row],[OPLocCode]],1)</f>
        <v>1</v>
      </c>
      <c r="J2294" t="s">
        <v>372</v>
      </c>
    </row>
    <row r="2295" spans="1:10" x14ac:dyDescent="0.45">
      <c r="A2295" t="s">
        <v>14</v>
      </c>
      <c r="B2295" t="s">
        <v>116</v>
      </c>
      <c r="C2295" t="s">
        <v>119</v>
      </c>
      <c r="D2295" s="1" t="s">
        <v>524</v>
      </c>
      <c r="E2295" t="s">
        <v>51</v>
      </c>
      <c r="F2295" t="s">
        <v>27</v>
      </c>
      <c r="G2295" t="s">
        <v>254</v>
      </c>
      <c r="H2295" t="s">
        <v>269</v>
      </c>
      <c r="I2295" t="str">
        <f>RIGHT(HvDOutputData[[#This Row],[OPLocCode]],1)</f>
        <v>2</v>
      </c>
      <c r="J2295" t="s">
        <v>373</v>
      </c>
    </row>
    <row r="2296" spans="1:10" x14ac:dyDescent="0.45">
      <c r="A2296" t="s">
        <v>14</v>
      </c>
      <c r="B2296" t="s">
        <v>116</v>
      </c>
      <c r="C2296" t="s">
        <v>119</v>
      </c>
      <c r="D2296" s="1" t="s">
        <v>524</v>
      </c>
      <c r="E2296" t="s">
        <v>51</v>
      </c>
      <c r="F2296" t="s">
        <v>27</v>
      </c>
      <c r="G2296" t="s">
        <v>254</v>
      </c>
      <c r="H2296" t="s">
        <v>270</v>
      </c>
      <c r="I2296" t="str">
        <f>RIGHT(HvDOutputData[[#This Row],[OPLocCode]],1)</f>
        <v>3</v>
      </c>
      <c r="J2296" t="s">
        <v>374</v>
      </c>
    </row>
    <row r="2297" spans="1:10" x14ac:dyDescent="0.45">
      <c r="A2297" t="s">
        <v>14</v>
      </c>
      <c r="B2297" t="s">
        <v>116</v>
      </c>
      <c r="C2297" t="s">
        <v>119</v>
      </c>
      <c r="D2297" s="1" t="s">
        <v>524</v>
      </c>
      <c r="E2297" t="s">
        <v>51</v>
      </c>
      <c r="F2297" t="s">
        <v>27</v>
      </c>
      <c r="G2297" t="s">
        <v>254</v>
      </c>
      <c r="H2297" t="s">
        <v>271</v>
      </c>
      <c r="I2297" t="str">
        <f>RIGHT(HvDOutputData[[#This Row],[OPLocCode]],1)</f>
        <v>4</v>
      </c>
      <c r="J2297" t="s">
        <v>375</v>
      </c>
    </row>
    <row r="2298" spans="1:10" x14ac:dyDescent="0.45">
      <c r="A2298" t="s">
        <v>14</v>
      </c>
      <c r="B2298" t="s">
        <v>116</v>
      </c>
      <c r="C2298" t="s">
        <v>119</v>
      </c>
      <c r="D2298" s="1" t="s">
        <v>524</v>
      </c>
      <c r="E2298" t="s">
        <v>51</v>
      </c>
      <c r="F2298" t="s">
        <v>27</v>
      </c>
      <c r="G2298" t="s">
        <v>254</v>
      </c>
      <c r="H2298" t="s">
        <v>272</v>
      </c>
      <c r="I2298" t="str">
        <f>RIGHT(HvDOutputData[[#This Row],[OPLocCode]],1)</f>
        <v>5</v>
      </c>
      <c r="J2298" t="s">
        <v>376</v>
      </c>
    </row>
    <row r="2299" spans="1:10" x14ac:dyDescent="0.45">
      <c r="A2299" t="s">
        <v>14</v>
      </c>
      <c r="B2299" t="s">
        <v>116</v>
      </c>
      <c r="C2299" t="s">
        <v>119</v>
      </c>
      <c r="D2299" s="1" t="s">
        <v>524</v>
      </c>
      <c r="E2299" t="s">
        <v>51</v>
      </c>
      <c r="F2299" t="s">
        <v>27</v>
      </c>
      <c r="G2299" t="s">
        <v>254</v>
      </c>
      <c r="H2299" t="s">
        <v>273</v>
      </c>
      <c r="I2299" t="str">
        <f>RIGHT(HvDOutputData[[#This Row],[OPLocCode]],1)</f>
        <v>6</v>
      </c>
      <c r="J2299" t="s">
        <v>377</v>
      </c>
    </row>
    <row r="2300" spans="1:10" x14ac:dyDescent="0.45">
      <c r="A2300" t="s">
        <v>14</v>
      </c>
      <c r="B2300" t="s">
        <v>116</v>
      </c>
      <c r="C2300" t="s">
        <v>119</v>
      </c>
      <c r="D2300" s="1" t="s">
        <v>524</v>
      </c>
      <c r="E2300" t="s">
        <v>51</v>
      </c>
      <c r="F2300" t="s">
        <v>27</v>
      </c>
      <c r="G2300" t="s">
        <v>254</v>
      </c>
      <c r="H2300" t="s">
        <v>274</v>
      </c>
      <c r="I2300" t="str">
        <f>RIGHT(HvDOutputData[[#This Row],[OPLocCode]],1)</f>
        <v>1</v>
      </c>
      <c r="J2300" t="s">
        <v>378</v>
      </c>
    </row>
    <row r="2301" spans="1:10" x14ac:dyDescent="0.45">
      <c r="A2301" t="s">
        <v>14</v>
      </c>
      <c r="B2301" t="s">
        <v>116</v>
      </c>
      <c r="C2301" t="s">
        <v>119</v>
      </c>
      <c r="D2301" s="1" t="s">
        <v>524</v>
      </c>
      <c r="E2301" t="s">
        <v>51</v>
      </c>
      <c r="F2301" t="s">
        <v>27</v>
      </c>
      <c r="G2301" t="s">
        <v>254</v>
      </c>
      <c r="H2301" t="s">
        <v>275</v>
      </c>
      <c r="I2301" t="str">
        <f>RIGHT(HvDOutputData[[#This Row],[OPLocCode]],1)</f>
        <v>2</v>
      </c>
      <c r="J2301" t="s">
        <v>379</v>
      </c>
    </row>
    <row r="2302" spans="1:10" x14ac:dyDescent="0.45">
      <c r="A2302" t="s">
        <v>14</v>
      </c>
      <c r="B2302" t="s">
        <v>116</v>
      </c>
      <c r="C2302" t="s">
        <v>119</v>
      </c>
      <c r="D2302" s="1" t="s">
        <v>524</v>
      </c>
      <c r="E2302" t="s">
        <v>51</v>
      </c>
      <c r="F2302" t="s">
        <v>27</v>
      </c>
      <c r="G2302" t="s">
        <v>254</v>
      </c>
      <c r="H2302" t="s">
        <v>276</v>
      </c>
      <c r="I2302" t="str">
        <f>RIGHT(HvDOutputData[[#This Row],[OPLocCode]],1)</f>
        <v>3</v>
      </c>
      <c r="J2302" t="s">
        <v>380</v>
      </c>
    </row>
    <row r="2303" spans="1:10" x14ac:dyDescent="0.45">
      <c r="A2303" t="s">
        <v>14</v>
      </c>
      <c r="B2303" t="s">
        <v>116</v>
      </c>
      <c r="C2303" t="s">
        <v>119</v>
      </c>
      <c r="D2303" s="1" t="s">
        <v>524</v>
      </c>
      <c r="E2303" t="s">
        <v>51</v>
      </c>
      <c r="F2303" t="s">
        <v>27</v>
      </c>
      <c r="G2303" t="s">
        <v>254</v>
      </c>
      <c r="H2303" t="s">
        <v>277</v>
      </c>
      <c r="I2303" t="str">
        <f>RIGHT(HvDOutputData[[#This Row],[OPLocCode]],1)</f>
        <v>4</v>
      </c>
      <c r="J2303" t="s">
        <v>381</v>
      </c>
    </row>
    <row r="2304" spans="1:10" x14ac:dyDescent="0.45">
      <c r="A2304" t="s">
        <v>14</v>
      </c>
      <c r="B2304" t="s">
        <v>116</v>
      </c>
      <c r="C2304" t="s">
        <v>119</v>
      </c>
      <c r="D2304" s="1" t="s">
        <v>524</v>
      </c>
      <c r="E2304" t="s">
        <v>51</v>
      </c>
      <c r="F2304" t="s">
        <v>27</v>
      </c>
      <c r="G2304" t="s">
        <v>254</v>
      </c>
      <c r="H2304" t="s">
        <v>278</v>
      </c>
      <c r="I2304" t="str">
        <f>RIGHT(HvDOutputData[[#This Row],[OPLocCode]],1)</f>
        <v>5</v>
      </c>
      <c r="J2304" t="s">
        <v>382</v>
      </c>
    </row>
    <row r="2305" spans="1:10" x14ac:dyDescent="0.45">
      <c r="A2305" t="s">
        <v>14</v>
      </c>
      <c r="B2305" t="s">
        <v>116</v>
      </c>
      <c r="C2305" t="s">
        <v>119</v>
      </c>
      <c r="D2305" s="1" t="s">
        <v>524</v>
      </c>
      <c r="E2305" t="s">
        <v>51</v>
      </c>
      <c r="F2305" t="s">
        <v>27</v>
      </c>
      <c r="G2305" t="s">
        <v>254</v>
      </c>
      <c r="H2305" t="s">
        <v>279</v>
      </c>
      <c r="I2305" t="str">
        <f>RIGHT(HvDOutputData[[#This Row],[OPLocCode]],1)</f>
        <v>6</v>
      </c>
      <c r="J2305" t="s">
        <v>383</v>
      </c>
    </row>
    <row r="2306" spans="1:10" x14ac:dyDescent="0.45">
      <c r="A2306" t="s">
        <v>14</v>
      </c>
      <c r="B2306" t="s">
        <v>116</v>
      </c>
      <c r="C2306" t="s">
        <v>119</v>
      </c>
      <c r="D2306" s="1" t="s">
        <v>524</v>
      </c>
      <c r="E2306" t="s">
        <v>51</v>
      </c>
      <c r="F2306" t="s">
        <v>27</v>
      </c>
      <c r="G2306" t="s">
        <v>254</v>
      </c>
      <c r="H2306" t="s">
        <v>280</v>
      </c>
      <c r="I2306" t="str">
        <f>RIGHT(HvDOutputData[[#This Row],[OPLocCode]],1)</f>
        <v>1</v>
      </c>
      <c r="J2306" t="s">
        <v>384</v>
      </c>
    </row>
    <row r="2307" spans="1:10" x14ac:dyDescent="0.45">
      <c r="A2307" t="s">
        <v>14</v>
      </c>
      <c r="B2307" t="s">
        <v>116</v>
      </c>
      <c r="C2307" t="s">
        <v>119</v>
      </c>
      <c r="D2307" s="1" t="s">
        <v>524</v>
      </c>
      <c r="E2307" t="s">
        <v>51</v>
      </c>
      <c r="F2307" t="s">
        <v>27</v>
      </c>
      <c r="G2307" t="s">
        <v>254</v>
      </c>
      <c r="H2307" t="s">
        <v>281</v>
      </c>
      <c r="I2307" t="str">
        <f>RIGHT(HvDOutputData[[#This Row],[OPLocCode]],1)</f>
        <v>2</v>
      </c>
      <c r="J2307" t="s">
        <v>385</v>
      </c>
    </row>
    <row r="2308" spans="1:10" x14ac:dyDescent="0.45">
      <c r="A2308" t="s">
        <v>14</v>
      </c>
      <c r="B2308" t="s">
        <v>116</v>
      </c>
      <c r="C2308" t="s">
        <v>119</v>
      </c>
      <c r="D2308" s="1" t="s">
        <v>524</v>
      </c>
      <c r="E2308" t="s">
        <v>51</v>
      </c>
      <c r="F2308" t="s">
        <v>27</v>
      </c>
      <c r="G2308" t="s">
        <v>254</v>
      </c>
      <c r="H2308" t="s">
        <v>282</v>
      </c>
      <c r="I2308" t="str">
        <f>RIGHT(HvDOutputData[[#This Row],[OPLocCode]],1)</f>
        <v>3</v>
      </c>
      <c r="J2308" t="s">
        <v>386</v>
      </c>
    </row>
    <row r="2309" spans="1:10" x14ac:dyDescent="0.45">
      <c r="A2309" t="s">
        <v>14</v>
      </c>
      <c r="B2309" t="s">
        <v>116</v>
      </c>
      <c r="C2309" t="s">
        <v>119</v>
      </c>
      <c r="D2309" s="1" t="s">
        <v>524</v>
      </c>
      <c r="E2309" t="s">
        <v>51</v>
      </c>
      <c r="F2309" t="s">
        <v>27</v>
      </c>
      <c r="G2309" t="s">
        <v>254</v>
      </c>
      <c r="H2309" t="s">
        <v>283</v>
      </c>
      <c r="I2309" t="str">
        <f>RIGHT(HvDOutputData[[#This Row],[OPLocCode]],1)</f>
        <v>4</v>
      </c>
      <c r="J2309" t="s">
        <v>387</v>
      </c>
    </row>
    <row r="2310" spans="1:10" x14ac:dyDescent="0.45">
      <c r="A2310" t="s">
        <v>14</v>
      </c>
      <c r="B2310" t="s">
        <v>116</v>
      </c>
      <c r="C2310" t="s">
        <v>119</v>
      </c>
      <c r="D2310" s="1" t="s">
        <v>524</v>
      </c>
      <c r="E2310" t="s">
        <v>51</v>
      </c>
      <c r="F2310" t="s">
        <v>27</v>
      </c>
      <c r="G2310" t="s">
        <v>254</v>
      </c>
      <c r="H2310" t="s">
        <v>284</v>
      </c>
      <c r="I2310" t="str">
        <f>RIGHT(HvDOutputData[[#This Row],[OPLocCode]],1)</f>
        <v>5</v>
      </c>
      <c r="J2310" t="s">
        <v>388</v>
      </c>
    </row>
    <row r="2311" spans="1:10" x14ac:dyDescent="0.45">
      <c r="A2311" t="s">
        <v>14</v>
      </c>
      <c r="B2311" t="s">
        <v>116</v>
      </c>
      <c r="C2311" t="s">
        <v>119</v>
      </c>
      <c r="D2311" s="1" t="s">
        <v>524</v>
      </c>
      <c r="E2311" t="s">
        <v>51</v>
      </c>
      <c r="F2311" t="s">
        <v>27</v>
      </c>
      <c r="G2311" t="s">
        <v>254</v>
      </c>
      <c r="H2311" t="s">
        <v>285</v>
      </c>
      <c r="I2311" t="str">
        <f>RIGHT(HvDOutputData[[#This Row],[OPLocCode]],1)</f>
        <v>6</v>
      </c>
      <c r="J2311" t="s">
        <v>389</v>
      </c>
    </row>
    <row r="2312" spans="1:10" x14ac:dyDescent="0.45">
      <c r="A2312" t="s">
        <v>14</v>
      </c>
      <c r="B2312" t="s">
        <v>116</v>
      </c>
      <c r="C2312" t="s">
        <v>119</v>
      </c>
      <c r="D2312" s="1" t="s">
        <v>524</v>
      </c>
      <c r="E2312" t="s">
        <v>51</v>
      </c>
      <c r="F2312" t="s">
        <v>27</v>
      </c>
      <c r="G2312" t="s">
        <v>254</v>
      </c>
      <c r="H2312" t="s">
        <v>29</v>
      </c>
      <c r="I2312" t="str">
        <f>RIGHT(HvDOutputData[[#This Row],[OPLocCode]],1)</f>
        <v>1</v>
      </c>
      <c r="J2312" t="s">
        <v>390</v>
      </c>
    </row>
    <row r="2313" spans="1:10" x14ac:dyDescent="0.45">
      <c r="A2313" t="s">
        <v>14</v>
      </c>
      <c r="B2313" t="s">
        <v>116</v>
      </c>
      <c r="C2313" t="s">
        <v>119</v>
      </c>
      <c r="D2313" s="1" t="s">
        <v>524</v>
      </c>
      <c r="E2313" t="s">
        <v>51</v>
      </c>
      <c r="F2313" t="s">
        <v>27</v>
      </c>
      <c r="G2313" t="s">
        <v>254</v>
      </c>
      <c r="H2313" t="s">
        <v>137</v>
      </c>
      <c r="I2313" t="str">
        <f>RIGHT(HvDOutputData[[#This Row],[OPLocCode]],1)</f>
        <v>2</v>
      </c>
      <c r="J2313" t="s">
        <v>391</v>
      </c>
    </row>
    <row r="2314" spans="1:10" x14ac:dyDescent="0.45">
      <c r="A2314" t="s">
        <v>14</v>
      </c>
      <c r="B2314" t="s">
        <v>116</v>
      </c>
      <c r="C2314" t="s">
        <v>119</v>
      </c>
      <c r="D2314" s="1" t="s">
        <v>524</v>
      </c>
      <c r="E2314" t="s">
        <v>51</v>
      </c>
      <c r="F2314" t="s">
        <v>27</v>
      </c>
      <c r="G2314" t="s">
        <v>254</v>
      </c>
      <c r="H2314" t="s">
        <v>286</v>
      </c>
      <c r="I2314" t="str">
        <f>RIGHT(HvDOutputData[[#This Row],[OPLocCode]],1)</f>
        <v>3</v>
      </c>
      <c r="J2314" t="s">
        <v>392</v>
      </c>
    </row>
    <row r="2315" spans="1:10" x14ac:dyDescent="0.45">
      <c r="A2315" t="s">
        <v>14</v>
      </c>
      <c r="B2315" t="s">
        <v>116</v>
      </c>
      <c r="C2315" t="s">
        <v>119</v>
      </c>
      <c r="D2315" s="1" t="s">
        <v>524</v>
      </c>
      <c r="E2315" t="s">
        <v>51</v>
      </c>
      <c r="F2315" t="s">
        <v>27</v>
      </c>
      <c r="G2315" t="s">
        <v>254</v>
      </c>
      <c r="H2315" t="s">
        <v>287</v>
      </c>
      <c r="I2315" t="str">
        <f>RIGHT(HvDOutputData[[#This Row],[OPLocCode]],1)</f>
        <v>4</v>
      </c>
      <c r="J2315" t="s">
        <v>393</v>
      </c>
    </row>
    <row r="2316" spans="1:10" x14ac:dyDescent="0.45">
      <c r="A2316" t="s">
        <v>14</v>
      </c>
      <c r="B2316" t="s">
        <v>116</v>
      </c>
      <c r="C2316" t="s">
        <v>119</v>
      </c>
      <c r="D2316" s="1" t="s">
        <v>524</v>
      </c>
      <c r="E2316" t="s">
        <v>51</v>
      </c>
      <c r="F2316" t="s">
        <v>27</v>
      </c>
      <c r="G2316" t="s">
        <v>254</v>
      </c>
      <c r="H2316" t="s">
        <v>288</v>
      </c>
      <c r="I2316" t="str">
        <f>RIGHT(HvDOutputData[[#This Row],[OPLocCode]],1)</f>
        <v>5</v>
      </c>
      <c r="J2316" t="s">
        <v>394</v>
      </c>
    </row>
    <row r="2317" spans="1:10" x14ac:dyDescent="0.45">
      <c r="A2317" t="s">
        <v>14</v>
      </c>
      <c r="B2317" t="s">
        <v>116</v>
      </c>
      <c r="C2317" t="s">
        <v>119</v>
      </c>
      <c r="D2317" s="1" t="s">
        <v>524</v>
      </c>
      <c r="E2317" t="s">
        <v>51</v>
      </c>
      <c r="F2317" t="s">
        <v>27</v>
      </c>
      <c r="G2317" t="s">
        <v>254</v>
      </c>
      <c r="H2317" t="s">
        <v>289</v>
      </c>
      <c r="I2317" t="str">
        <f>RIGHT(HvDOutputData[[#This Row],[OPLocCode]],1)</f>
        <v>6</v>
      </c>
      <c r="J2317" t="s">
        <v>395</v>
      </c>
    </row>
    <row r="2318" spans="1:10" x14ac:dyDescent="0.45">
      <c r="A2318" t="s">
        <v>14</v>
      </c>
      <c r="B2318" t="s">
        <v>117</v>
      </c>
      <c r="C2318" t="s">
        <v>120</v>
      </c>
      <c r="D2318" s="1" t="s">
        <v>524</v>
      </c>
      <c r="E2318" t="s">
        <v>51</v>
      </c>
      <c r="F2318" t="s">
        <v>27</v>
      </c>
      <c r="G2318" t="s">
        <v>254</v>
      </c>
      <c r="H2318" t="s">
        <v>262</v>
      </c>
      <c r="I2318" t="str">
        <f>RIGHT(HvDOutputData[[#This Row],[OPLocCode]],1)</f>
        <v>1</v>
      </c>
      <c r="J2318" t="s">
        <v>362</v>
      </c>
    </row>
    <row r="2319" spans="1:10" x14ac:dyDescent="0.45">
      <c r="A2319" t="s">
        <v>14</v>
      </c>
      <c r="B2319" t="s">
        <v>117</v>
      </c>
      <c r="C2319" t="s">
        <v>120</v>
      </c>
      <c r="D2319" s="1" t="s">
        <v>524</v>
      </c>
      <c r="E2319" t="s">
        <v>51</v>
      </c>
      <c r="F2319" t="s">
        <v>27</v>
      </c>
      <c r="G2319" t="s">
        <v>254</v>
      </c>
      <c r="H2319" t="s">
        <v>263</v>
      </c>
      <c r="I2319" t="str">
        <f>RIGHT(HvDOutputData[[#This Row],[OPLocCode]],1)</f>
        <v>2</v>
      </c>
      <c r="J2319" t="s">
        <v>363</v>
      </c>
    </row>
    <row r="2320" spans="1:10" x14ac:dyDescent="0.45">
      <c r="A2320" t="s">
        <v>14</v>
      </c>
      <c r="B2320" t="s">
        <v>117</v>
      </c>
      <c r="C2320" t="s">
        <v>120</v>
      </c>
      <c r="D2320" s="1" t="s">
        <v>524</v>
      </c>
      <c r="E2320" t="s">
        <v>51</v>
      </c>
      <c r="F2320" t="s">
        <v>27</v>
      </c>
      <c r="G2320" t="s">
        <v>254</v>
      </c>
      <c r="H2320" t="s">
        <v>264</v>
      </c>
      <c r="I2320" t="str">
        <f>RIGHT(HvDOutputData[[#This Row],[OPLocCode]],1)</f>
        <v>3</v>
      </c>
      <c r="J2320" t="s">
        <v>364</v>
      </c>
    </row>
    <row r="2321" spans="1:10" x14ac:dyDescent="0.45">
      <c r="A2321" t="s">
        <v>14</v>
      </c>
      <c r="B2321" t="s">
        <v>117</v>
      </c>
      <c r="C2321" t="s">
        <v>120</v>
      </c>
      <c r="D2321" s="1" t="s">
        <v>524</v>
      </c>
      <c r="E2321" t="s">
        <v>51</v>
      </c>
      <c r="F2321" t="s">
        <v>27</v>
      </c>
      <c r="G2321" t="s">
        <v>254</v>
      </c>
      <c r="H2321" t="s">
        <v>265</v>
      </c>
      <c r="I2321" t="str">
        <f>RIGHT(HvDOutputData[[#This Row],[OPLocCode]],1)</f>
        <v>4</v>
      </c>
      <c r="J2321" t="s">
        <v>468</v>
      </c>
    </row>
    <row r="2322" spans="1:10" x14ac:dyDescent="0.45">
      <c r="A2322" t="s">
        <v>14</v>
      </c>
      <c r="B2322" t="s">
        <v>117</v>
      </c>
      <c r="C2322" t="s">
        <v>120</v>
      </c>
      <c r="D2322" s="1" t="s">
        <v>524</v>
      </c>
      <c r="E2322" t="s">
        <v>51</v>
      </c>
      <c r="F2322" t="s">
        <v>27</v>
      </c>
      <c r="G2322" t="s">
        <v>254</v>
      </c>
      <c r="H2322" t="s">
        <v>266</v>
      </c>
      <c r="I2322" t="str">
        <f>RIGHT(HvDOutputData[[#This Row],[OPLocCode]],1)</f>
        <v>5</v>
      </c>
      <c r="J2322" t="s">
        <v>365</v>
      </c>
    </row>
    <row r="2323" spans="1:10" x14ac:dyDescent="0.45">
      <c r="A2323" t="s">
        <v>14</v>
      </c>
      <c r="B2323" t="s">
        <v>117</v>
      </c>
      <c r="C2323" t="s">
        <v>120</v>
      </c>
      <c r="D2323" s="1" t="s">
        <v>524</v>
      </c>
      <c r="E2323" t="s">
        <v>51</v>
      </c>
      <c r="F2323" t="s">
        <v>27</v>
      </c>
      <c r="G2323" t="s">
        <v>254</v>
      </c>
      <c r="H2323" t="s">
        <v>267</v>
      </c>
      <c r="I2323" t="str">
        <f>RIGHT(HvDOutputData[[#This Row],[OPLocCode]],1)</f>
        <v>6</v>
      </c>
      <c r="J2323" t="s">
        <v>366</v>
      </c>
    </row>
    <row r="2324" spans="1:10" x14ac:dyDescent="0.45">
      <c r="A2324" t="s">
        <v>14</v>
      </c>
      <c r="B2324" t="s">
        <v>117</v>
      </c>
      <c r="C2324" t="s">
        <v>120</v>
      </c>
      <c r="D2324" s="1" t="s">
        <v>524</v>
      </c>
      <c r="E2324" t="s">
        <v>51</v>
      </c>
      <c r="F2324" t="s">
        <v>27</v>
      </c>
      <c r="G2324" t="s">
        <v>254</v>
      </c>
      <c r="H2324" t="s">
        <v>256</v>
      </c>
      <c r="I2324" t="str">
        <f>RIGHT(HvDOutputData[[#This Row],[OPLocCode]],1)</f>
        <v>1</v>
      </c>
      <c r="J2324" t="s">
        <v>367</v>
      </c>
    </row>
    <row r="2325" spans="1:10" x14ac:dyDescent="0.45">
      <c r="A2325" t="s">
        <v>14</v>
      </c>
      <c r="B2325" t="s">
        <v>117</v>
      </c>
      <c r="C2325" t="s">
        <v>120</v>
      </c>
      <c r="D2325" s="1" t="s">
        <v>524</v>
      </c>
      <c r="E2325" t="s">
        <v>51</v>
      </c>
      <c r="F2325" t="s">
        <v>27</v>
      </c>
      <c r="G2325" t="s">
        <v>254</v>
      </c>
      <c r="H2325" t="s">
        <v>257</v>
      </c>
      <c r="I2325" t="str">
        <f>RIGHT(HvDOutputData[[#This Row],[OPLocCode]],1)</f>
        <v>2</v>
      </c>
      <c r="J2325" t="s">
        <v>368</v>
      </c>
    </row>
    <row r="2326" spans="1:10" x14ac:dyDescent="0.45">
      <c r="A2326" t="s">
        <v>14</v>
      </c>
      <c r="B2326" t="s">
        <v>117</v>
      </c>
      <c r="C2326" t="s">
        <v>120</v>
      </c>
      <c r="D2326" s="1" t="s">
        <v>524</v>
      </c>
      <c r="E2326" t="s">
        <v>51</v>
      </c>
      <c r="F2326" t="s">
        <v>27</v>
      </c>
      <c r="G2326" t="s">
        <v>254</v>
      </c>
      <c r="H2326" t="s">
        <v>258</v>
      </c>
      <c r="I2326" t="str">
        <f>RIGHT(HvDOutputData[[#This Row],[OPLocCode]],1)</f>
        <v>3</v>
      </c>
      <c r="J2326" t="s">
        <v>369</v>
      </c>
    </row>
    <row r="2327" spans="1:10" x14ac:dyDescent="0.45">
      <c r="A2327" t="s">
        <v>14</v>
      </c>
      <c r="B2327" t="s">
        <v>117</v>
      </c>
      <c r="C2327" t="s">
        <v>120</v>
      </c>
      <c r="D2327" s="1" t="s">
        <v>524</v>
      </c>
      <c r="E2327" t="s">
        <v>51</v>
      </c>
      <c r="F2327" t="s">
        <v>27</v>
      </c>
      <c r="G2327" t="s">
        <v>254</v>
      </c>
      <c r="H2327" t="s">
        <v>259</v>
      </c>
      <c r="I2327" t="str">
        <f>RIGHT(HvDOutputData[[#This Row],[OPLocCode]],1)</f>
        <v>4</v>
      </c>
      <c r="J2327" t="s">
        <v>469</v>
      </c>
    </row>
    <row r="2328" spans="1:10" x14ac:dyDescent="0.45">
      <c r="A2328" t="s">
        <v>14</v>
      </c>
      <c r="B2328" t="s">
        <v>117</v>
      </c>
      <c r="C2328" t="s">
        <v>120</v>
      </c>
      <c r="D2328" s="1" t="s">
        <v>524</v>
      </c>
      <c r="E2328" t="s">
        <v>51</v>
      </c>
      <c r="F2328" t="s">
        <v>27</v>
      </c>
      <c r="G2328" t="s">
        <v>254</v>
      </c>
      <c r="H2328" t="s">
        <v>260</v>
      </c>
      <c r="I2328" t="str">
        <f>RIGHT(HvDOutputData[[#This Row],[OPLocCode]],1)</f>
        <v>5</v>
      </c>
      <c r="J2328" t="s">
        <v>370</v>
      </c>
    </row>
    <row r="2329" spans="1:10" x14ac:dyDescent="0.45">
      <c r="A2329" t="s">
        <v>14</v>
      </c>
      <c r="B2329" t="s">
        <v>117</v>
      </c>
      <c r="C2329" t="s">
        <v>120</v>
      </c>
      <c r="D2329" s="1" t="s">
        <v>524</v>
      </c>
      <c r="E2329" t="s">
        <v>51</v>
      </c>
      <c r="F2329" t="s">
        <v>27</v>
      </c>
      <c r="G2329" t="s">
        <v>254</v>
      </c>
      <c r="H2329" t="s">
        <v>261</v>
      </c>
      <c r="I2329" t="str">
        <f>RIGHT(HvDOutputData[[#This Row],[OPLocCode]],1)</f>
        <v>6</v>
      </c>
      <c r="J2329" t="s">
        <v>371</v>
      </c>
    </row>
    <row r="2330" spans="1:10" x14ac:dyDescent="0.45">
      <c r="A2330" t="s">
        <v>14</v>
      </c>
      <c r="B2330" t="s">
        <v>117</v>
      </c>
      <c r="C2330" t="s">
        <v>120</v>
      </c>
      <c r="D2330" s="1" t="s">
        <v>524</v>
      </c>
      <c r="E2330" t="s">
        <v>51</v>
      </c>
      <c r="F2330" t="s">
        <v>27</v>
      </c>
      <c r="G2330" t="s">
        <v>254</v>
      </c>
      <c r="H2330" t="s">
        <v>268</v>
      </c>
      <c r="I2330" t="str">
        <f>RIGHT(HvDOutputData[[#This Row],[OPLocCode]],1)</f>
        <v>1</v>
      </c>
      <c r="J2330" t="s">
        <v>372</v>
      </c>
    </row>
    <row r="2331" spans="1:10" x14ac:dyDescent="0.45">
      <c r="A2331" t="s">
        <v>14</v>
      </c>
      <c r="B2331" t="s">
        <v>117</v>
      </c>
      <c r="C2331" t="s">
        <v>120</v>
      </c>
      <c r="D2331" s="1" t="s">
        <v>524</v>
      </c>
      <c r="E2331" t="s">
        <v>51</v>
      </c>
      <c r="F2331" t="s">
        <v>27</v>
      </c>
      <c r="G2331" t="s">
        <v>254</v>
      </c>
      <c r="H2331" t="s">
        <v>269</v>
      </c>
      <c r="I2331" t="str">
        <f>RIGHT(HvDOutputData[[#This Row],[OPLocCode]],1)</f>
        <v>2</v>
      </c>
      <c r="J2331" t="s">
        <v>373</v>
      </c>
    </row>
    <row r="2332" spans="1:10" x14ac:dyDescent="0.45">
      <c r="A2332" t="s">
        <v>14</v>
      </c>
      <c r="B2332" t="s">
        <v>117</v>
      </c>
      <c r="C2332" t="s">
        <v>120</v>
      </c>
      <c r="D2332" s="1" t="s">
        <v>524</v>
      </c>
      <c r="E2332" t="s">
        <v>51</v>
      </c>
      <c r="F2332" t="s">
        <v>27</v>
      </c>
      <c r="G2332" t="s">
        <v>254</v>
      </c>
      <c r="H2332" t="s">
        <v>270</v>
      </c>
      <c r="I2332" t="str">
        <f>RIGHT(HvDOutputData[[#This Row],[OPLocCode]],1)</f>
        <v>3</v>
      </c>
      <c r="J2332" t="s">
        <v>374</v>
      </c>
    </row>
    <row r="2333" spans="1:10" x14ac:dyDescent="0.45">
      <c r="A2333" t="s">
        <v>14</v>
      </c>
      <c r="B2333" t="s">
        <v>117</v>
      </c>
      <c r="C2333" t="s">
        <v>120</v>
      </c>
      <c r="D2333" s="1" t="s">
        <v>524</v>
      </c>
      <c r="E2333" t="s">
        <v>51</v>
      </c>
      <c r="F2333" t="s">
        <v>27</v>
      </c>
      <c r="G2333" t="s">
        <v>254</v>
      </c>
      <c r="H2333" t="s">
        <v>271</v>
      </c>
      <c r="I2333" t="str">
        <f>RIGHT(HvDOutputData[[#This Row],[OPLocCode]],1)</f>
        <v>4</v>
      </c>
      <c r="J2333" t="s">
        <v>375</v>
      </c>
    </row>
    <row r="2334" spans="1:10" x14ac:dyDescent="0.45">
      <c r="A2334" t="s">
        <v>14</v>
      </c>
      <c r="B2334" t="s">
        <v>117</v>
      </c>
      <c r="C2334" t="s">
        <v>120</v>
      </c>
      <c r="D2334" s="1" t="s">
        <v>524</v>
      </c>
      <c r="E2334" t="s">
        <v>51</v>
      </c>
      <c r="F2334" t="s">
        <v>27</v>
      </c>
      <c r="G2334" t="s">
        <v>254</v>
      </c>
      <c r="H2334" t="s">
        <v>272</v>
      </c>
      <c r="I2334" t="str">
        <f>RIGHT(HvDOutputData[[#This Row],[OPLocCode]],1)</f>
        <v>5</v>
      </c>
      <c r="J2334" t="s">
        <v>376</v>
      </c>
    </row>
    <row r="2335" spans="1:10" x14ac:dyDescent="0.45">
      <c r="A2335" t="s">
        <v>14</v>
      </c>
      <c r="B2335" t="s">
        <v>117</v>
      </c>
      <c r="C2335" t="s">
        <v>120</v>
      </c>
      <c r="D2335" s="1" t="s">
        <v>524</v>
      </c>
      <c r="E2335" t="s">
        <v>51</v>
      </c>
      <c r="F2335" t="s">
        <v>27</v>
      </c>
      <c r="G2335" t="s">
        <v>254</v>
      </c>
      <c r="H2335" t="s">
        <v>273</v>
      </c>
      <c r="I2335" t="str">
        <f>RIGHT(HvDOutputData[[#This Row],[OPLocCode]],1)</f>
        <v>6</v>
      </c>
      <c r="J2335" t="s">
        <v>377</v>
      </c>
    </row>
    <row r="2336" spans="1:10" x14ac:dyDescent="0.45">
      <c r="A2336" t="s">
        <v>14</v>
      </c>
      <c r="B2336" t="s">
        <v>117</v>
      </c>
      <c r="C2336" t="s">
        <v>120</v>
      </c>
      <c r="D2336" s="1" t="s">
        <v>524</v>
      </c>
      <c r="E2336" t="s">
        <v>51</v>
      </c>
      <c r="F2336" t="s">
        <v>27</v>
      </c>
      <c r="G2336" t="s">
        <v>254</v>
      </c>
      <c r="H2336" t="s">
        <v>274</v>
      </c>
      <c r="I2336" t="str">
        <f>RIGHT(HvDOutputData[[#This Row],[OPLocCode]],1)</f>
        <v>1</v>
      </c>
      <c r="J2336" t="s">
        <v>378</v>
      </c>
    </row>
    <row r="2337" spans="1:10" x14ac:dyDescent="0.45">
      <c r="A2337" t="s">
        <v>14</v>
      </c>
      <c r="B2337" t="s">
        <v>117</v>
      </c>
      <c r="C2337" t="s">
        <v>120</v>
      </c>
      <c r="D2337" s="1" t="s">
        <v>524</v>
      </c>
      <c r="E2337" t="s">
        <v>51</v>
      </c>
      <c r="F2337" t="s">
        <v>27</v>
      </c>
      <c r="G2337" t="s">
        <v>254</v>
      </c>
      <c r="H2337" t="s">
        <v>275</v>
      </c>
      <c r="I2337" t="str">
        <f>RIGHT(HvDOutputData[[#This Row],[OPLocCode]],1)</f>
        <v>2</v>
      </c>
      <c r="J2337" t="s">
        <v>379</v>
      </c>
    </row>
    <row r="2338" spans="1:10" x14ac:dyDescent="0.45">
      <c r="A2338" t="s">
        <v>14</v>
      </c>
      <c r="B2338" t="s">
        <v>117</v>
      </c>
      <c r="C2338" t="s">
        <v>120</v>
      </c>
      <c r="D2338" s="1" t="s">
        <v>524</v>
      </c>
      <c r="E2338" t="s">
        <v>51</v>
      </c>
      <c r="F2338" t="s">
        <v>27</v>
      </c>
      <c r="G2338" t="s">
        <v>254</v>
      </c>
      <c r="H2338" t="s">
        <v>276</v>
      </c>
      <c r="I2338" t="str">
        <f>RIGHT(HvDOutputData[[#This Row],[OPLocCode]],1)</f>
        <v>3</v>
      </c>
      <c r="J2338" t="s">
        <v>380</v>
      </c>
    </row>
    <row r="2339" spans="1:10" x14ac:dyDescent="0.45">
      <c r="A2339" t="s">
        <v>14</v>
      </c>
      <c r="B2339" t="s">
        <v>117</v>
      </c>
      <c r="C2339" t="s">
        <v>120</v>
      </c>
      <c r="D2339" s="1" t="s">
        <v>524</v>
      </c>
      <c r="E2339" t="s">
        <v>51</v>
      </c>
      <c r="F2339" t="s">
        <v>27</v>
      </c>
      <c r="G2339" t="s">
        <v>254</v>
      </c>
      <c r="H2339" t="s">
        <v>277</v>
      </c>
      <c r="I2339" t="str">
        <f>RIGHT(HvDOutputData[[#This Row],[OPLocCode]],1)</f>
        <v>4</v>
      </c>
      <c r="J2339" t="s">
        <v>381</v>
      </c>
    </row>
    <row r="2340" spans="1:10" x14ac:dyDescent="0.45">
      <c r="A2340" t="s">
        <v>14</v>
      </c>
      <c r="B2340" t="s">
        <v>117</v>
      </c>
      <c r="C2340" t="s">
        <v>120</v>
      </c>
      <c r="D2340" s="1" t="s">
        <v>524</v>
      </c>
      <c r="E2340" t="s">
        <v>51</v>
      </c>
      <c r="F2340" t="s">
        <v>27</v>
      </c>
      <c r="G2340" t="s">
        <v>254</v>
      </c>
      <c r="H2340" t="s">
        <v>278</v>
      </c>
      <c r="I2340" t="str">
        <f>RIGHT(HvDOutputData[[#This Row],[OPLocCode]],1)</f>
        <v>5</v>
      </c>
      <c r="J2340" t="s">
        <v>382</v>
      </c>
    </row>
    <row r="2341" spans="1:10" x14ac:dyDescent="0.45">
      <c r="A2341" t="s">
        <v>14</v>
      </c>
      <c r="B2341" t="s">
        <v>117</v>
      </c>
      <c r="C2341" t="s">
        <v>120</v>
      </c>
      <c r="D2341" s="1" t="s">
        <v>524</v>
      </c>
      <c r="E2341" t="s">
        <v>51</v>
      </c>
      <c r="F2341" t="s">
        <v>27</v>
      </c>
      <c r="G2341" t="s">
        <v>254</v>
      </c>
      <c r="H2341" t="s">
        <v>279</v>
      </c>
      <c r="I2341" t="str">
        <f>RIGHT(HvDOutputData[[#This Row],[OPLocCode]],1)</f>
        <v>6</v>
      </c>
      <c r="J2341" t="s">
        <v>383</v>
      </c>
    </row>
    <row r="2342" spans="1:10" x14ac:dyDescent="0.45">
      <c r="A2342" t="s">
        <v>14</v>
      </c>
      <c r="B2342" t="s">
        <v>117</v>
      </c>
      <c r="C2342" t="s">
        <v>120</v>
      </c>
      <c r="D2342" s="1" t="s">
        <v>524</v>
      </c>
      <c r="E2342" t="s">
        <v>51</v>
      </c>
      <c r="F2342" t="s">
        <v>27</v>
      </c>
      <c r="G2342" t="s">
        <v>254</v>
      </c>
      <c r="H2342" t="s">
        <v>280</v>
      </c>
      <c r="I2342" t="str">
        <f>RIGHT(HvDOutputData[[#This Row],[OPLocCode]],1)</f>
        <v>1</v>
      </c>
      <c r="J2342" t="s">
        <v>384</v>
      </c>
    </row>
    <row r="2343" spans="1:10" x14ac:dyDescent="0.45">
      <c r="A2343" t="s">
        <v>14</v>
      </c>
      <c r="B2343" t="s">
        <v>117</v>
      </c>
      <c r="C2343" t="s">
        <v>120</v>
      </c>
      <c r="D2343" s="1" t="s">
        <v>524</v>
      </c>
      <c r="E2343" t="s">
        <v>51</v>
      </c>
      <c r="F2343" t="s">
        <v>27</v>
      </c>
      <c r="G2343" t="s">
        <v>254</v>
      </c>
      <c r="H2343" t="s">
        <v>281</v>
      </c>
      <c r="I2343" t="str">
        <f>RIGHT(HvDOutputData[[#This Row],[OPLocCode]],1)</f>
        <v>2</v>
      </c>
      <c r="J2343" t="s">
        <v>385</v>
      </c>
    </row>
    <row r="2344" spans="1:10" x14ac:dyDescent="0.45">
      <c r="A2344" t="s">
        <v>14</v>
      </c>
      <c r="B2344" t="s">
        <v>117</v>
      </c>
      <c r="C2344" t="s">
        <v>120</v>
      </c>
      <c r="D2344" s="1" t="s">
        <v>524</v>
      </c>
      <c r="E2344" t="s">
        <v>51</v>
      </c>
      <c r="F2344" t="s">
        <v>27</v>
      </c>
      <c r="G2344" t="s">
        <v>254</v>
      </c>
      <c r="H2344" t="s">
        <v>282</v>
      </c>
      <c r="I2344" t="str">
        <f>RIGHT(HvDOutputData[[#This Row],[OPLocCode]],1)</f>
        <v>3</v>
      </c>
      <c r="J2344" t="s">
        <v>386</v>
      </c>
    </row>
    <row r="2345" spans="1:10" x14ac:dyDescent="0.45">
      <c r="A2345" t="s">
        <v>14</v>
      </c>
      <c r="B2345" t="s">
        <v>117</v>
      </c>
      <c r="C2345" t="s">
        <v>120</v>
      </c>
      <c r="D2345" s="1" t="s">
        <v>524</v>
      </c>
      <c r="E2345" t="s">
        <v>51</v>
      </c>
      <c r="F2345" t="s">
        <v>27</v>
      </c>
      <c r="G2345" t="s">
        <v>254</v>
      </c>
      <c r="H2345" t="s">
        <v>283</v>
      </c>
      <c r="I2345" t="str">
        <f>RIGHT(HvDOutputData[[#This Row],[OPLocCode]],1)</f>
        <v>4</v>
      </c>
      <c r="J2345" t="s">
        <v>387</v>
      </c>
    </row>
    <row r="2346" spans="1:10" x14ac:dyDescent="0.45">
      <c r="A2346" t="s">
        <v>14</v>
      </c>
      <c r="B2346" t="s">
        <v>117</v>
      </c>
      <c r="C2346" t="s">
        <v>120</v>
      </c>
      <c r="D2346" s="1" t="s">
        <v>524</v>
      </c>
      <c r="E2346" t="s">
        <v>51</v>
      </c>
      <c r="F2346" t="s">
        <v>27</v>
      </c>
      <c r="G2346" t="s">
        <v>254</v>
      </c>
      <c r="H2346" t="s">
        <v>284</v>
      </c>
      <c r="I2346" t="str">
        <f>RIGHT(HvDOutputData[[#This Row],[OPLocCode]],1)</f>
        <v>5</v>
      </c>
      <c r="J2346" t="s">
        <v>388</v>
      </c>
    </row>
    <row r="2347" spans="1:10" x14ac:dyDescent="0.45">
      <c r="A2347" t="s">
        <v>14</v>
      </c>
      <c r="B2347" t="s">
        <v>117</v>
      </c>
      <c r="C2347" t="s">
        <v>120</v>
      </c>
      <c r="D2347" s="1" t="s">
        <v>524</v>
      </c>
      <c r="E2347" t="s">
        <v>51</v>
      </c>
      <c r="F2347" t="s">
        <v>27</v>
      </c>
      <c r="G2347" t="s">
        <v>254</v>
      </c>
      <c r="H2347" t="s">
        <v>285</v>
      </c>
      <c r="I2347" t="str">
        <f>RIGHT(HvDOutputData[[#This Row],[OPLocCode]],1)</f>
        <v>6</v>
      </c>
      <c r="J2347" t="s">
        <v>389</v>
      </c>
    </row>
    <row r="2348" spans="1:10" x14ac:dyDescent="0.45">
      <c r="A2348" t="s">
        <v>14</v>
      </c>
      <c r="B2348" t="s">
        <v>117</v>
      </c>
      <c r="C2348" t="s">
        <v>120</v>
      </c>
      <c r="D2348" s="1" t="s">
        <v>524</v>
      </c>
      <c r="E2348" t="s">
        <v>51</v>
      </c>
      <c r="F2348" t="s">
        <v>27</v>
      </c>
      <c r="G2348" t="s">
        <v>254</v>
      </c>
      <c r="H2348" t="s">
        <v>29</v>
      </c>
      <c r="I2348" t="str">
        <f>RIGHT(HvDOutputData[[#This Row],[OPLocCode]],1)</f>
        <v>1</v>
      </c>
      <c r="J2348" t="s">
        <v>390</v>
      </c>
    </row>
    <row r="2349" spans="1:10" x14ac:dyDescent="0.45">
      <c r="A2349" t="s">
        <v>14</v>
      </c>
      <c r="B2349" t="s">
        <v>117</v>
      </c>
      <c r="C2349" t="s">
        <v>120</v>
      </c>
      <c r="D2349" s="1" t="s">
        <v>524</v>
      </c>
      <c r="E2349" t="s">
        <v>51</v>
      </c>
      <c r="F2349" t="s">
        <v>27</v>
      </c>
      <c r="G2349" t="s">
        <v>254</v>
      </c>
      <c r="H2349" t="s">
        <v>137</v>
      </c>
      <c r="I2349" t="str">
        <f>RIGHT(HvDOutputData[[#This Row],[OPLocCode]],1)</f>
        <v>2</v>
      </c>
      <c r="J2349" t="s">
        <v>391</v>
      </c>
    </row>
    <row r="2350" spans="1:10" x14ac:dyDescent="0.45">
      <c r="A2350" t="s">
        <v>14</v>
      </c>
      <c r="B2350" t="s">
        <v>117</v>
      </c>
      <c r="C2350" t="s">
        <v>120</v>
      </c>
      <c r="D2350" s="1" t="s">
        <v>524</v>
      </c>
      <c r="E2350" t="s">
        <v>51</v>
      </c>
      <c r="F2350" t="s">
        <v>27</v>
      </c>
      <c r="G2350" t="s">
        <v>254</v>
      </c>
      <c r="H2350" t="s">
        <v>286</v>
      </c>
      <c r="I2350" t="str">
        <f>RIGHT(HvDOutputData[[#This Row],[OPLocCode]],1)</f>
        <v>3</v>
      </c>
      <c r="J2350" t="s">
        <v>392</v>
      </c>
    </row>
    <row r="2351" spans="1:10" x14ac:dyDescent="0.45">
      <c r="A2351" t="s">
        <v>14</v>
      </c>
      <c r="B2351" t="s">
        <v>117</v>
      </c>
      <c r="C2351" t="s">
        <v>120</v>
      </c>
      <c r="D2351" s="1" t="s">
        <v>524</v>
      </c>
      <c r="E2351" t="s">
        <v>51</v>
      </c>
      <c r="F2351" t="s">
        <v>27</v>
      </c>
      <c r="G2351" t="s">
        <v>254</v>
      </c>
      <c r="H2351" t="s">
        <v>287</v>
      </c>
      <c r="I2351" t="str">
        <f>RIGHT(HvDOutputData[[#This Row],[OPLocCode]],1)</f>
        <v>4</v>
      </c>
      <c r="J2351" t="s">
        <v>393</v>
      </c>
    </row>
    <row r="2352" spans="1:10" x14ac:dyDescent="0.45">
      <c r="A2352" t="s">
        <v>14</v>
      </c>
      <c r="B2352" t="s">
        <v>117</v>
      </c>
      <c r="C2352" t="s">
        <v>120</v>
      </c>
      <c r="D2352" s="1" t="s">
        <v>524</v>
      </c>
      <c r="E2352" t="s">
        <v>51</v>
      </c>
      <c r="F2352" t="s">
        <v>27</v>
      </c>
      <c r="G2352" t="s">
        <v>254</v>
      </c>
      <c r="H2352" t="s">
        <v>288</v>
      </c>
      <c r="I2352" t="str">
        <f>RIGHT(HvDOutputData[[#This Row],[OPLocCode]],1)</f>
        <v>5</v>
      </c>
      <c r="J2352" t="s">
        <v>394</v>
      </c>
    </row>
    <row r="2353" spans="1:10" x14ac:dyDescent="0.45">
      <c r="A2353" t="s">
        <v>14</v>
      </c>
      <c r="B2353" t="s">
        <v>117</v>
      </c>
      <c r="C2353" t="s">
        <v>120</v>
      </c>
      <c r="D2353" s="1" t="s">
        <v>524</v>
      </c>
      <c r="E2353" t="s">
        <v>51</v>
      </c>
      <c r="F2353" t="s">
        <v>27</v>
      </c>
      <c r="G2353" t="s">
        <v>254</v>
      </c>
      <c r="H2353" t="s">
        <v>289</v>
      </c>
      <c r="I2353" t="str">
        <f>RIGHT(HvDOutputData[[#This Row],[OPLocCode]],1)</f>
        <v>6</v>
      </c>
      <c r="J2353" t="s">
        <v>395</v>
      </c>
    </row>
    <row r="2354" spans="1:10" x14ac:dyDescent="0.45">
      <c r="A2354" t="s">
        <v>14</v>
      </c>
      <c r="B2354" t="s">
        <v>118</v>
      </c>
      <c r="C2354" t="s">
        <v>121</v>
      </c>
      <c r="D2354" s="1" t="s">
        <v>524</v>
      </c>
      <c r="E2354" t="s">
        <v>51</v>
      </c>
      <c r="F2354" t="s">
        <v>27</v>
      </c>
      <c r="G2354" t="s">
        <v>254</v>
      </c>
      <c r="H2354" t="s">
        <v>299</v>
      </c>
      <c r="I2354" t="str">
        <f>RIGHT(HvDOutputData[[#This Row],[OPLocCode]],1)</f>
        <v>A</v>
      </c>
      <c r="J2354" t="s">
        <v>396</v>
      </c>
    </row>
    <row r="2355" spans="1:10" x14ac:dyDescent="0.45">
      <c r="A2355" t="s">
        <v>14</v>
      </c>
      <c r="B2355" t="s">
        <v>118</v>
      </c>
      <c r="C2355" t="s">
        <v>121</v>
      </c>
      <c r="D2355" s="1" t="s">
        <v>524</v>
      </c>
      <c r="E2355" t="s">
        <v>51</v>
      </c>
      <c r="F2355" t="s">
        <v>27</v>
      </c>
      <c r="G2355" t="s">
        <v>254</v>
      </c>
      <c r="H2355" t="s">
        <v>300</v>
      </c>
      <c r="I2355" t="str">
        <f>RIGHT(HvDOutputData[[#This Row],[OPLocCode]],1)</f>
        <v>B</v>
      </c>
      <c r="J2355" t="s">
        <v>402</v>
      </c>
    </row>
    <row r="2356" spans="1:10" x14ac:dyDescent="0.45">
      <c r="A2356" t="s">
        <v>14</v>
      </c>
      <c r="B2356" t="s">
        <v>118</v>
      </c>
      <c r="C2356" t="s">
        <v>121</v>
      </c>
      <c r="D2356" s="1" t="s">
        <v>524</v>
      </c>
      <c r="E2356" t="s">
        <v>51</v>
      </c>
      <c r="F2356" t="s">
        <v>27</v>
      </c>
      <c r="G2356" t="s">
        <v>254</v>
      </c>
      <c r="H2356" t="s">
        <v>301</v>
      </c>
      <c r="I2356" t="str">
        <f>RIGHT(HvDOutputData[[#This Row],[OPLocCode]],1)</f>
        <v>C</v>
      </c>
      <c r="J2356" t="s">
        <v>408</v>
      </c>
    </row>
    <row r="2357" spans="1:10" x14ac:dyDescent="0.45">
      <c r="A2357" t="s">
        <v>14</v>
      </c>
      <c r="B2357" t="s">
        <v>118</v>
      </c>
      <c r="C2357" t="s">
        <v>121</v>
      </c>
      <c r="D2357" s="1" t="s">
        <v>524</v>
      </c>
      <c r="E2357" t="s">
        <v>51</v>
      </c>
      <c r="F2357" t="s">
        <v>27</v>
      </c>
      <c r="G2357" t="s">
        <v>254</v>
      </c>
      <c r="H2357" t="s">
        <v>290</v>
      </c>
      <c r="I2357" t="str">
        <f>RIGHT(HvDOutputData[[#This Row],[OPLocCode]],1)</f>
        <v>A</v>
      </c>
      <c r="J2357" t="s">
        <v>414</v>
      </c>
    </row>
    <row r="2358" spans="1:10" x14ac:dyDescent="0.45">
      <c r="A2358" t="s">
        <v>14</v>
      </c>
      <c r="B2358" t="s">
        <v>118</v>
      </c>
      <c r="C2358" t="s">
        <v>121</v>
      </c>
      <c r="D2358" s="1" t="s">
        <v>524</v>
      </c>
      <c r="E2358" t="s">
        <v>51</v>
      </c>
      <c r="F2358" t="s">
        <v>27</v>
      </c>
      <c r="G2358" t="s">
        <v>254</v>
      </c>
      <c r="H2358" t="s">
        <v>291</v>
      </c>
      <c r="I2358" t="str">
        <f>RIGHT(HvDOutputData[[#This Row],[OPLocCode]],1)</f>
        <v>B</v>
      </c>
      <c r="J2358" t="s">
        <v>420</v>
      </c>
    </row>
    <row r="2359" spans="1:10" x14ac:dyDescent="0.45">
      <c r="A2359" t="s">
        <v>14</v>
      </c>
      <c r="B2359" t="s">
        <v>118</v>
      </c>
      <c r="C2359" t="s">
        <v>121</v>
      </c>
      <c r="D2359" s="1" t="s">
        <v>524</v>
      </c>
      <c r="E2359" t="s">
        <v>51</v>
      </c>
      <c r="F2359" t="s">
        <v>27</v>
      </c>
      <c r="G2359" t="s">
        <v>254</v>
      </c>
      <c r="H2359" t="s">
        <v>292</v>
      </c>
      <c r="I2359" t="str">
        <f>RIGHT(HvDOutputData[[#This Row],[OPLocCode]],1)</f>
        <v>C</v>
      </c>
      <c r="J2359" t="s">
        <v>426</v>
      </c>
    </row>
    <row r="2360" spans="1:10" x14ac:dyDescent="0.45">
      <c r="A2360" t="s">
        <v>14</v>
      </c>
      <c r="B2360" t="s">
        <v>118</v>
      </c>
      <c r="C2360" t="s">
        <v>121</v>
      </c>
      <c r="D2360" s="1" t="s">
        <v>524</v>
      </c>
      <c r="E2360" t="s">
        <v>51</v>
      </c>
      <c r="F2360" t="s">
        <v>27</v>
      </c>
      <c r="G2360" t="s">
        <v>254</v>
      </c>
      <c r="H2360" t="s">
        <v>293</v>
      </c>
      <c r="I2360" t="str">
        <f>RIGHT(HvDOutputData[[#This Row],[OPLocCode]],1)</f>
        <v>A</v>
      </c>
      <c r="J2360" t="s">
        <v>432</v>
      </c>
    </row>
    <row r="2361" spans="1:10" x14ac:dyDescent="0.45">
      <c r="A2361" t="s">
        <v>14</v>
      </c>
      <c r="B2361" t="s">
        <v>118</v>
      </c>
      <c r="C2361" t="s">
        <v>121</v>
      </c>
      <c r="D2361" s="1" t="s">
        <v>524</v>
      </c>
      <c r="E2361" t="s">
        <v>51</v>
      </c>
      <c r="F2361" t="s">
        <v>27</v>
      </c>
      <c r="G2361" t="s">
        <v>254</v>
      </c>
      <c r="H2361" t="s">
        <v>294</v>
      </c>
      <c r="I2361" t="str">
        <f>RIGHT(HvDOutputData[[#This Row],[OPLocCode]],1)</f>
        <v>B</v>
      </c>
      <c r="J2361" t="s">
        <v>438</v>
      </c>
    </row>
    <row r="2362" spans="1:10" x14ac:dyDescent="0.45">
      <c r="A2362" t="s">
        <v>14</v>
      </c>
      <c r="B2362" t="s">
        <v>118</v>
      </c>
      <c r="C2362" t="s">
        <v>121</v>
      </c>
      <c r="D2362" s="1" t="s">
        <v>524</v>
      </c>
      <c r="E2362" t="s">
        <v>51</v>
      </c>
      <c r="F2362" t="s">
        <v>27</v>
      </c>
      <c r="G2362" t="s">
        <v>254</v>
      </c>
      <c r="H2362" t="s">
        <v>295</v>
      </c>
      <c r="I2362" t="str">
        <f>RIGHT(HvDOutputData[[#This Row],[OPLocCode]],1)</f>
        <v>C</v>
      </c>
      <c r="J2362" t="s">
        <v>444</v>
      </c>
    </row>
    <row r="2363" spans="1:10" x14ac:dyDescent="0.45">
      <c r="A2363" t="s">
        <v>14</v>
      </c>
      <c r="B2363" t="s">
        <v>118</v>
      </c>
      <c r="C2363" t="s">
        <v>121</v>
      </c>
      <c r="D2363" s="1" t="s">
        <v>524</v>
      </c>
      <c r="E2363" t="s">
        <v>51</v>
      </c>
      <c r="F2363" t="s">
        <v>27</v>
      </c>
      <c r="G2363" t="s">
        <v>254</v>
      </c>
      <c r="H2363" t="s">
        <v>296</v>
      </c>
      <c r="I2363" t="str">
        <f>RIGHT(HvDOutputData[[#This Row],[OPLocCode]],1)</f>
        <v>A</v>
      </c>
      <c r="J2363" t="s">
        <v>450</v>
      </c>
    </row>
    <row r="2364" spans="1:10" x14ac:dyDescent="0.45">
      <c r="A2364" t="s">
        <v>14</v>
      </c>
      <c r="B2364" t="s">
        <v>118</v>
      </c>
      <c r="C2364" t="s">
        <v>121</v>
      </c>
      <c r="D2364" s="1" t="s">
        <v>524</v>
      </c>
      <c r="E2364" t="s">
        <v>51</v>
      </c>
      <c r="F2364" t="s">
        <v>27</v>
      </c>
      <c r="G2364" t="s">
        <v>254</v>
      </c>
      <c r="H2364" t="s">
        <v>297</v>
      </c>
      <c r="I2364" t="str">
        <f>RIGHT(HvDOutputData[[#This Row],[OPLocCode]],1)</f>
        <v>B</v>
      </c>
      <c r="J2364" t="s">
        <v>456</v>
      </c>
    </row>
    <row r="2365" spans="1:10" x14ac:dyDescent="0.45">
      <c r="A2365" t="s">
        <v>14</v>
      </c>
      <c r="B2365" t="s">
        <v>118</v>
      </c>
      <c r="C2365" t="s">
        <v>121</v>
      </c>
      <c r="D2365" s="1" t="s">
        <v>524</v>
      </c>
      <c r="E2365" t="s">
        <v>51</v>
      </c>
      <c r="F2365" t="s">
        <v>27</v>
      </c>
      <c r="G2365" t="s">
        <v>254</v>
      </c>
      <c r="H2365" t="s">
        <v>298</v>
      </c>
      <c r="I2365" t="str">
        <f>RIGHT(HvDOutputData[[#This Row],[OPLocCode]],1)</f>
        <v>C</v>
      </c>
      <c r="J2365" t="s">
        <v>462</v>
      </c>
    </row>
    <row r="2366" spans="1:10" x14ac:dyDescent="0.45">
      <c r="A2366" t="s">
        <v>14</v>
      </c>
      <c r="B2366" t="s">
        <v>118</v>
      </c>
      <c r="C2366" t="s">
        <v>121</v>
      </c>
      <c r="D2366" s="1" t="s">
        <v>524</v>
      </c>
      <c r="E2366" t="s">
        <v>51</v>
      </c>
      <c r="F2366" t="s">
        <v>27</v>
      </c>
      <c r="G2366" t="s">
        <v>254</v>
      </c>
      <c r="H2366" t="s">
        <v>311</v>
      </c>
      <c r="I2366" t="str">
        <f>RIGHT(HvDOutputData[[#This Row],[OPLocCode]],1)</f>
        <v>A</v>
      </c>
      <c r="J2366" t="s">
        <v>397</v>
      </c>
    </row>
    <row r="2367" spans="1:10" x14ac:dyDescent="0.45">
      <c r="A2367" t="s">
        <v>14</v>
      </c>
      <c r="B2367" t="s">
        <v>118</v>
      </c>
      <c r="C2367" t="s">
        <v>121</v>
      </c>
      <c r="D2367" s="1" t="s">
        <v>524</v>
      </c>
      <c r="E2367" t="s">
        <v>51</v>
      </c>
      <c r="F2367" t="s">
        <v>27</v>
      </c>
      <c r="G2367" t="s">
        <v>254</v>
      </c>
      <c r="H2367" t="s">
        <v>312</v>
      </c>
      <c r="I2367" t="str">
        <f>RIGHT(HvDOutputData[[#This Row],[OPLocCode]],1)</f>
        <v>B</v>
      </c>
      <c r="J2367" t="s">
        <v>403</v>
      </c>
    </row>
    <row r="2368" spans="1:10" x14ac:dyDescent="0.45">
      <c r="A2368" t="s">
        <v>14</v>
      </c>
      <c r="B2368" t="s">
        <v>118</v>
      </c>
      <c r="C2368" t="s">
        <v>121</v>
      </c>
      <c r="D2368" s="1" t="s">
        <v>524</v>
      </c>
      <c r="E2368" t="s">
        <v>51</v>
      </c>
      <c r="F2368" t="s">
        <v>27</v>
      </c>
      <c r="G2368" t="s">
        <v>254</v>
      </c>
      <c r="H2368" t="s">
        <v>313</v>
      </c>
      <c r="I2368" t="str">
        <f>RIGHT(HvDOutputData[[#This Row],[OPLocCode]],1)</f>
        <v>C</v>
      </c>
      <c r="J2368" t="s">
        <v>409</v>
      </c>
    </row>
    <row r="2369" spans="1:10" x14ac:dyDescent="0.45">
      <c r="A2369" t="s">
        <v>14</v>
      </c>
      <c r="B2369" t="s">
        <v>118</v>
      </c>
      <c r="C2369" t="s">
        <v>121</v>
      </c>
      <c r="D2369" s="1" t="s">
        <v>524</v>
      </c>
      <c r="E2369" t="s">
        <v>51</v>
      </c>
      <c r="F2369" t="s">
        <v>27</v>
      </c>
      <c r="G2369" t="s">
        <v>254</v>
      </c>
      <c r="H2369" t="s">
        <v>302</v>
      </c>
      <c r="I2369" t="str">
        <f>RIGHT(HvDOutputData[[#This Row],[OPLocCode]],1)</f>
        <v>A</v>
      </c>
      <c r="J2369" t="s">
        <v>415</v>
      </c>
    </row>
    <row r="2370" spans="1:10" x14ac:dyDescent="0.45">
      <c r="A2370" t="s">
        <v>14</v>
      </c>
      <c r="B2370" t="s">
        <v>118</v>
      </c>
      <c r="C2370" t="s">
        <v>121</v>
      </c>
      <c r="D2370" s="1" t="s">
        <v>524</v>
      </c>
      <c r="E2370" t="s">
        <v>51</v>
      </c>
      <c r="F2370" t="s">
        <v>27</v>
      </c>
      <c r="G2370" t="s">
        <v>254</v>
      </c>
      <c r="H2370" t="s">
        <v>303</v>
      </c>
      <c r="I2370" t="str">
        <f>RIGHT(HvDOutputData[[#This Row],[OPLocCode]],1)</f>
        <v>B</v>
      </c>
      <c r="J2370" t="s">
        <v>421</v>
      </c>
    </row>
    <row r="2371" spans="1:10" x14ac:dyDescent="0.45">
      <c r="A2371" t="s">
        <v>14</v>
      </c>
      <c r="B2371" t="s">
        <v>118</v>
      </c>
      <c r="C2371" t="s">
        <v>121</v>
      </c>
      <c r="D2371" s="1" t="s">
        <v>524</v>
      </c>
      <c r="E2371" t="s">
        <v>51</v>
      </c>
      <c r="F2371" t="s">
        <v>27</v>
      </c>
      <c r="G2371" t="s">
        <v>254</v>
      </c>
      <c r="H2371" t="s">
        <v>304</v>
      </c>
      <c r="I2371" t="str">
        <f>RIGHT(HvDOutputData[[#This Row],[OPLocCode]],1)</f>
        <v>C</v>
      </c>
      <c r="J2371" t="s">
        <v>427</v>
      </c>
    </row>
    <row r="2372" spans="1:10" x14ac:dyDescent="0.45">
      <c r="A2372" t="s">
        <v>14</v>
      </c>
      <c r="B2372" t="s">
        <v>118</v>
      </c>
      <c r="C2372" t="s">
        <v>121</v>
      </c>
      <c r="D2372" s="1" t="s">
        <v>524</v>
      </c>
      <c r="E2372" t="s">
        <v>51</v>
      </c>
      <c r="F2372" t="s">
        <v>27</v>
      </c>
      <c r="G2372" t="s">
        <v>254</v>
      </c>
      <c r="H2372" t="s">
        <v>305</v>
      </c>
      <c r="I2372" t="str">
        <f>RIGHT(HvDOutputData[[#This Row],[OPLocCode]],1)</f>
        <v>A</v>
      </c>
      <c r="J2372" t="s">
        <v>433</v>
      </c>
    </row>
    <row r="2373" spans="1:10" x14ac:dyDescent="0.45">
      <c r="A2373" t="s">
        <v>14</v>
      </c>
      <c r="B2373" t="s">
        <v>118</v>
      </c>
      <c r="C2373" t="s">
        <v>121</v>
      </c>
      <c r="D2373" s="1" t="s">
        <v>524</v>
      </c>
      <c r="E2373" t="s">
        <v>51</v>
      </c>
      <c r="F2373" t="s">
        <v>27</v>
      </c>
      <c r="G2373" t="s">
        <v>254</v>
      </c>
      <c r="H2373" t="s">
        <v>306</v>
      </c>
      <c r="I2373" t="str">
        <f>RIGHT(HvDOutputData[[#This Row],[OPLocCode]],1)</f>
        <v>B</v>
      </c>
      <c r="J2373" t="s">
        <v>439</v>
      </c>
    </row>
    <row r="2374" spans="1:10" x14ac:dyDescent="0.45">
      <c r="A2374" t="s">
        <v>14</v>
      </c>
      <c r="B2374" t="s">
        <v>118</v>
      </c>
      <c r="C2374" t="s">
        <v>121</v>
      </c>
      <c r="D2374" s="1" t="s">
        <v>524</v>
      </c>
      <c r="E2374" t="s">
        <v>51</v>
      </c>
      <c r="F2374" t="s">
        <v>27</v>
      </c>
      <c r="G2374" t="s">
        <v>254</v>
      </c>
      <c r="H2374" t="s">
        <v>307</v>
      </c>
      <c r="I2374" t="str">
        <f>RIGHT(HvDOutputData[[#This Row],[OPLocCode]],1)</f>
        <v>C</v>
      </c>
      <c r="J2374" t="s">
        <v>445</v>
      </c>
    </row>
    <row r="2375" spans="1:10" x14ac:dyDescent="0.45">
      <c r="A2375" t="s">
        <v>14</v>
      </c>
      <c r="B2375" t="s">
        <v>118</v>
      </c>
      <c r="C2375" t="s">
        <v>121</v>
      </c>
      <c r="D2375" s="1" t="s">
        <v>524</v>
      </c>
      <c r="E2375" t="s">
        <v>51</v>
      </c>
      <c r="F2375" t="s">
        <v>27</v>
      </c>
      <c r="G2375" t="s">
        <v>254</v>
      </c>
      <c r="H2375" t="s">
        <v>308</v>
      </c>
      <c r="I2375" t="str">
        <f>RIGHT(HvDOutputData[[#This Row],[OPLocCode]],1)</f>
        <v>A</v>
      </c>
      <c r="J2375" t="s">
        <v>451</v>
      </c>
    </row>
    <row r="2376" spans="1:10" x14ac:dyDescent="0.45">
      <c r="A2376" t="s">
        <v>14</v>
      </c>
      <c r="B2376" t="s">
        <v>118</v>
      </c>
      <c r="C2376" t="s">
        <v>121</v>
      </c>
      <c r="D2376" s="1" t="s">
        <v>524</v>
      </c>
      <c r="E2376" t="s">
        <v>51</v>
      </c>
      <c r="F2376" t="s">
        <v>27</v>
      </c>
      <c r="G2376" t="s">
        <v>254</v>
      </c>
      <c r="H2376" t="s">
        <v>309</v>
      </c>
      <c r="I2376" t="str">
        <f>RIGHT(HvDOutputData[[#This Row],[OPLocCode]],1)</f>
        <v>B</v>
      </c>
      <c r="J2376" t="s">
        <v>457</v>
      </c>
    </row>
    <row r="2377" spans="1:10" x14ac:dyDescent="0.45">
      <c r="A2377" t="s">
        <v>14</v>
      </c>
      <c r="B2377" t="s">
        <v>118</v>
      </c>
      <c r="C2377" t="s">
        <v>121</v>
      </c>
      <c r="D2377" s="1" t="s">
        <v>524</v>
      </c>
      <c r="E2377" t="s">
        <v>51</v>
      </c>
      <c r="F2377" t="s">
        <v>27</v>
      </c>
      <c r="G2377" t="s">
        <v>254</v>
      </c>
      <c r="H2377" t="s">
        <v>310</v>
      </c>
      <c r="I2377" t="str">
        <f>RIGHT(HvDOutputData[[#This Row],[OPLocCode]],1)</f>
        <v>C</v>
      </c>
      <c r="J2377" t="s">
        <v>463</v>
      </c>
    </row>
    <row r="2378" spans="1:10" x14ac:dyDescent="0.45">
      <c r="A2378" t="s">
        <v>14</v>
      </c>
      <c r="B2378" t="s">
        <v>118</v>
      </c>
      <c r="C2378" t="s">
        <v>121</v>
      </c>
      <c r="D2378" s="1" t="s">
        <v>524</v>
      </c>
      <c r="E2378" t="s">
        <v>51</v>
      </c>
      <c r="F2378" t="s">
        <v>27</v>
      </c>
      <c r="G2378" t="s">
        <v>254</v>
      </c>
      <c r="H2378" t="s">
        <v>323</v>
      </c>
      <c r="I2378" t="str">
        <f>RIGHT(HvDOutputData[[#This Row],[OPLocCode]],1)</f>
        <v>A</v>
      </c>
      <c r="J2378" t="s">
        <v>398</v>
      </c>
    </row>
    <row r="2379" spans="1:10" x14ac:dyDescent="0.45">
      <c r="A2379" t="s">
        <v>14</v>
      </c>
      <c r="B2379" t="s">
        <v>118</v>
      </c>
      <c r="C2379" t="s">
        <v>121</v>
      </c>
      <c r="D2379" s="1" t="s">
        <v>524</v>
      </c>
      <c r="E2379" t="s">
        <v>51</v>
      </c>
      <c r="F2379" t="s">
        <v>27</v>
      </c>
      <c r="G2379" t="s">
        <v>254</v>
      </c>
      <c r="H2379" t="s">
        <v>324</v>
      </c>
      <c r="I2379" t="str">
        <f>RIGHT(HvDOutputData[[#This Row],[OPLocCode]],1)</f>
        <v>B</v>
      </c>
      <c r="J2379" t="s">
        <v>404</v>
      </c>
    </row>
    <row r="2380" spans="1:10" x14ac:dyDescent="0.45">
      <c r="A2380" t="s">
        <v>14</v>
      </c>
      <c r="B2380" t="s">
        <v>118</v>
      </c>
      <c r="C2380" t="s">
        <v>121</v>
      </c>
      <c r="D2380" s="1" t="s">
        <v>524</v>
      </c>
      <c r="E2380" t="s">
        <v>51</v>
      </c>
      <c r="F2380" t="s">
        <v>27</v>
      </c>
      <c r="G2380" t="s">
        <v>254</v>
      </c>
      <c r="H2380" t="s">
        <v>325</v>
      </c>
      <c r="I2380" t="str">
        <f>RIGHT(HvDOutputData[[#This Row],[OPLocCode]],1)</f>
        <v>C</v>
      </c>
      <c r="J2380" t="s">
        <v>410</v>
      </c>
    </row>
    <row r="2381" spans="1:10" x14ac:dyDescent="0.45">
      <c r="A2381" t="s">
        <v>14</v>
      </c>
      <c r="B2381" t="s">
        <v>118</v>
      </c>
      <c r="C2381" t="s">
        <v>121</v>
      </c>
      <c r="D2381" s="1" t="s">
        <v>524</v>
      </c>
      <c r="E2381" t="s">
        <v>51</v>
      </c>
      <c r="F2381" t="s">
        <v>27</v>
      </c>
      <c r="G2381" t="s">
        <v>254</v>
      </c>
      <c r="H2381" t="s">
        <v>314</v>
      </c>
      <c r="I2381" t="str">
        <f>RIGHT(HvDOutputData[[#This Row],[OPLocCode]],1)</f>
        <v>A</v>
      </c>
      <c r="J2381" t="s">
        <v>416</v>
      </c>
    </row>
    <row r="2382" spans="1:10" x14ac:dyDescent="0.45">
      <c r="A2382" t="s">
        <v>14</v>
      </c>
      <c r="B2382" t="s">
        <v>118</v>
      </c>
      <c r="C2382" t="s">
        <v>121</v>
      </c>
      <c r="D2382" s="1" t="s">
        <v>524</v>
      </c>
      <c r="E2382" t="s">
        <v>51</v>
      </c>
      <c r="F2382" t="s">
        <v>27</v>
      </c>
      <c r="G2382" t="s">
        <v>254</v>
      </c>
      <c r="H2382" t="s">
        <v>315</v>
      </c>
      <c r="I2382" t="str">
        <f>RIGHT(HvDOutputData[[#This Row],[OPLocCode]],1)</f>
        <v>B</v>
      </c>
      <c r="J2382" t="s">
        <v>422</v>
      </c>
    </row>
    <row r="2383" spans="1:10" x14ac:dyDescent="0.45">
      <c r="A2383" t="s">
        <v>14</v>
      </c>
      <c r="B2383" t="s">
        <v>118</v>
      </c>
      <c r="C2383" t="s">
        <v>121</v>
      </c>
      <c r="D2383" s="1" t="s">
        <v>524</v>
      </c>
      <c r="E2383" t="s">
        <v>51</v>
      </c>
      <c r="F2383" t="s">
        <v>27</v>
      </c>
      <c r="G2383" t="s">
        <v>254</v>
      </c>
      <c r="H2383" t="s">
        <v>316</v>
      </c>
      <c r="I2383" t="str">
        <f>RIGHT(HvDOutputData[[#This Row],[OPLocCode]],1)</f>
        <v>C</v>
      </c>
      <c r="J2383" t="s">
        <v>428</v>
      </c>
    </row>
    <row r="2384" spans="1:10" x14ac:dyDescent="0.45">
      <c r="A2384" t="s">
        <v>14</v>
      </c>
      <c r="B2384" t="s">
        <v>118</v>
      </c>
      <c r="C2384" t="s">
        <v>121</v>
      </c>
      <c r="D2384" s="1" t="s">
        <v>524</v>
      </c>
      <c r="E2384" t="s">
        <v>51</v>
      </c>
      <c r="F2384" t="s">
        <v>27</v>
      </c>
      <c r="G2384" t="s">
        <v>254</v>
      </c>
      <c r="H2384" t="s">
        <v>317</v>
      </c>
      <c r="I2384" t="str">
        <f>RIGHT(HvDOutputData[[#This Row],[OPLocCode]],1)</f>
        <v>A</v>
      </c>
      <c r="J2384" t="s">
        <v>434</v>
      </c>
    </row>
    <row r="2385" spans="1:10" x14ac:dyDescent="0.45">
      <c r="A2385" t="s">
        <v>14</v>
      </c>
      <c r="B2385" t="s">
        <v>118</v>
      </c>
      <c r="C2385" t="s">
        <v>121</v>
      </c>
      <c r="D2385" s="1" t="s">
        <v>524</v>
      </c>
      <c r="E2385" t="s">
        <v>51</v>
      </c>
      <c r="F2385" t="s">
        <v>27</v>
      </c>
      <c r="G2385" t="s">
        <v>254</v>
      </c>
      <c r="H2385" t="s">
        <v>318</v>
      </c>
      <c r="I2385" t="str">
        <f>RIGHT(HvDOutputData[[#This Row],[OPLocCode]],1)</f>
        <v>B</v>
      </c>
      <c r="J2385" t="s">
        <v>440</v>
      </c>
    </row>
    <row r="2386" spans="1:10" x14ac:dyDescent="0.45">
      <c r="A2386" t="s">
        <v>14</v>
      </c>
      <c r="B2386" t="s">
        <v>118</v>
      </c>
      <c r="C2386" t="s">
        <v>121</v>
      </c>
      <c r="D2386" s="1" t="s">
        <v>524</v>
      </c>
      <c r="E2386" t="s">
        <v>51</v>
      </c>
      <c r="F2386" t="s">
        <v>27</v>
      </c>
      <c r="G2386" t="s">
        <v>254</v>
      </c>
      <c r="H2386" t="s">
        <v>319</v>
      </c>
      <c r="I2386" t="str">
        <f>RIGHT(HvDOutputData[[#This Row],[OPLocCode]],1)</f>
        <v>C</v>
      </c>
      <c r="J2386" t="s">
        <v>446</v>
      </c>
    </row>
    <row r="2387" spans="1:10" x14ac:dyDescent="0.45">
      <c r="A2387" t="s">
        <v>14</v>
      </c>
      <c r="B2387" t="s">
        <v>118</v>
      </c>
      <c r="C2387" t="s">
        <v>121</v>
      </c>
      <c r="D2387" s="1" t="s">
        <v>524</v>
      </c>
      <c r="E2387" t="s">
        <v>51</v>
      </c>
      <c r="F2387" t="s">
        <v>27</v>
      </c>
      <c r="G2387" t="s">
        <v>254</v>
      </c>
      <c r="H2387" t="s">
        <v>320</v>
      </c>
      <c r="I2387" t="str">
        <f>RIGHT(HvDOutputData[[#This Row],[OPLocCode]],1)</f>
        <v>A</v>
      </c>
      <c r="J2387" t="s">
        <v>452</v>
      </c>
    </row>
    <row r="2388" spans="1:10" x14ac:dyDescent="0.45">
      <c r="A2388" t="s">
        <v>14</v>
      </c>
      <c r="B2388" t="s">
        <v>118</v>
      </c>
      <c r="C2388" t="s">
        <v>121</v>
      </c>
      <c r="D2388" s="1" t="s">
        <v>524</v>
      </c>
      <c r="E2388" t="s">
        <v>51</v>
      </c>
      <c r="F2388" t="s">
        <v>27</v>
      </c>
      <c r="G2388" t="s">
        <v>254</v>
      </c>
      <c r="H2388" t="s">
        <v>321</v>
      </c>
      <c r="I2388" t="str">
        <f>RIGHT(HvDOutputData[[#This Row],[OPLocCode]],1)</f>
        <v>B</v>
      </c>
      <c r="J2388" t="s">
        <v>458</v>
      </c>
    </row>
    <row r="2389" spans="1:10" x14ac:dyDescent="0.45">
      <c r="A2389" t="s">
        <v>14</v>
      </c>
      <c r="B2389" t="s">
        <v>118</v>
      </c>
      <c r="C2389" t="s">
        <v>121</v>
      </c>
      <c r="D2389" s="1" t="s">
        <v>524</v>
      </c>
      <c r="E2389" t="s">
        <v>51</v>
      </c>
      <c r="F2389" t="s">
        <v>27</v>
      </c>
      <c r="G2389" t="s">
        <v>254</v>
      </c>
      <c r="H2389" t="s">
        <v>322</v>
      </c>
      <c r="I2389" t="str">
        <f>RIGHT(HvDOutputData[[#This Row],[OPLocCode]],1)</f>
        <v>C</v>
      </c>
      <c r="J2389" t="s">
        <v>464</v>
      </c>
    </row>
    <row r="2390" spans="1:10" x14ac:dyDescent="0.45">
      <c r="A2390" t="s">
        <v>14</v>
      </c>
      <c r="B2390" t="s">
        <v>118</v>
      </c>
      <c r="C2390" t="s">
        <v>121</v>
      </c>
      <c r="D2390" s="1" t="s">
        <v>524</v>
      </c>
      <c r="E2390" t="s">
        <v>51</v>
      </c>
      <c r="F2390" t="s">
        <v>27</v>
      </c>
      <c r="G2390" t="s">
        <v>254</v>
      </c>
      <c r="H2390" t="s">
        <v>335</v>
      </c>
      <c r="I2390" t="str">
        <f>RIGHT(HvDOutputData[[#This Row],[OPLocCode]],1)</f>
        <v>A</v>
      </c>
      <c r="J2390" t="s">
        <v>399</v>
      </c>
    </row>
    <row r="2391" spans="1:10" x14ac:dyDescent="0.45">
      <c r="A2391" t="s">
        <v>14</v>
      </c>
      <c r="B2391" t="s">
        <v>118</v>
      </c>
      <c r="C2391" t="s">
        <v>121</v>
      </c>
      <c r="D2391" s="1" t="s">
        <v>524</v>
      </c>
      <c r="E2391" t="s">
        <v>51</v>
      </c>
      <c r="F2391" t="s">
        <v>27</v>
      </c>
      <c r="G2391" t="s">
        <v>254</v>
      </c>
      <c r="H2391" t="s">
        <v>336</v>
      </c>
      <c r="I2391" t="str">
        <f>RIGHT(HvDOutputData[[#This Row],[OPLocCode]],1)</f>
        <v>B</v>
      </c>
      <c r="J2391" t="s">
        <v>405</v>
      </c>
    </row>
    <row r="2392" spans="1:10" x14ac:dyDescent="0.45">
      <c r="A2392" t="s">
        <v>14</v>
      </c>
      <c r="B2392" t="s">
        <v>118</v>
      </c>
      <c r="C2392" t="s">
        <v>121</v>
      </c>
      <c r="D2392" s="1" t="s">
        <v>524</v>
      </c>
      <c r="E2392" t="s">
        <v>51</v>
      </c>
      <c r="F2392" t="s">
        <v>27</v>
      </c>
      <c r="G2392" t="s">
        <v>254</v>
      </c>
      <c r="H2392" t="s">
        <v>337</v>
      </c>
      <c r="I2392" t="str">
        <f>RIGHT(HvDOutputData[[#This Row],[OPLocCode]],1)</f>
        <v>C</v>
      </c>
      <c r="J2392" t="s">
        <v>411</v>
      </c>
    </row>
    <row r="2393" spans="1:10" x14ac:dyDescent="0.45">
      <c r="A2393" t="s">
        <v>14</v>
      </c>
      <c r="B2393" t="s">
        <v>118</v>
      </c>
      <c r="C2393" t="s">
        <v>121</v>
      </c>
      <c r="D2393" s="1" t="s">
        <v>524</v>
      </c>
      <c r="E2393" t="s">
        <v>51</v>
      </c>
      <c r="F2393" t="s">
        <v>27</v>
      </c>
      <c r="G2393" t="s">
        <v>254</v>
      </c>
      <c r="H2393" t="s">
        <v>326</v>
      </c>
      <c r="I2393" t="str">
        <f>RIGHT(HvDOutputData[[#This Row],[OPLocCode]],1)</f>
        <v>A</v>
      </c>
      <c r="J2393" t="s">
        <v>417</v>
      </c>
    </row>
    <row r="2394" spans="1:10" x14ac:dyDescent="0.45">
      <c r="A2394" t="s">
        <v>14</v>
      </c>
      <c r="B2394" t="s">
        <v>118</v>
      </c>
      <c r="C2394" t="s">
        <v>121</v>
      </c>
      <c r="D2394" s="1" t="s">
        <v>524</v>
      </c>
      <c r="E2394" t="s">
        <v>51</v>
      </c>
      <c r="F2394" t="s">
        <v>27</v>
      </c>
      <c r="G2394" t="s">
        <v>254</v>
      </c>
      <c r="H2394" t="s">
        <v>327</v>
      </c>
      <c r="I2394" t="str">
        <f>RIGHT(HvDOutputData[[#This Row],[OPLocCode]],1)</f>
        <v>B</v>
      </c>
      <c r="J2394" t="s">
        <v>423</v>
      </c>
    </row>
    <row r="2395" spans="1:10" x14ac:dyDescent="0.45">
      <c r="A2395" t="s">
        <v>14</v>
      </c>
      <c r="B2395" t="s">
        <v>118</v>
      </c>
      <c r="C2395" t="s">
        <v>121</v>
      </c>
      <c r="D2395" s="1" t="s">
        <v>524</v>
      </c>
      <c r="E2395" t="s">
        <v>51</v>
      </c>
      <c r="F2395" t="s">
        <v>27</v>
      </c>
      <c r="G2395" t="s">
        <v>254</v>
      </c>
      <c r="H2395" t="s">
        <v>328</v>
      </c>
      <c r="I2395" t="str">
        <f>RIGHT(HvDOutputData[[#This Row],[OPLocCode]],1)</f>
        <v>C</v>
      </c>
      <c r="J2395" t="s">
        <v>429</v>
      </c>
    </row>
    <row r="2396" spans="1:10" x14ac:dyDescent="0.45">
      <c r="A2396" t="s">
        <v>14</v>
      </c>
      <c r="B2396" t="s">
        <v>118</v>
      </c>
      <c r="C2396" t="s">
        <v>121</v>
      </c>
      <c r="D2396" s="1" t="s">
        <v>524</v>
      </c>
      <c r="E2396" t="s">
        <v>51</v>
      </c>
      <c r="F2396" t="s">
        <v>27</v>
      </c>
      <c r="G2396" t="s">
        <v>254</v>
      </c>
      <c r="H2396" t="s">
        <v>329</v>
      </c>
      <c r="I2396" t="str">
        <f>RIGHT(HvDOutputData[[#This Row],[OPLocCode]],1)</f>
        <v>A</v>
      </c>
      <c r="J2396" t="s">
        <v>435</v>
      </c>
    </row>
    <row r="2397" spans="1:10" x14ac:dyDescent="0.45">
      <c r="A2397" t="s">
        <v>14</v>
      </c>
      <c r="B2397" t="s">
        <v>118</v>
      </c>
      <c r="C2397" t="s">
        <v>121</v>
      </c>
      <c r="D2397" s="1" t="s">
        <v>524</v>
      </c>
      <c r="E2397" t="s">
        <v>51</v>
      </c>
      <c r="F2397" t="s">
        <v>27</v>
      </c>
      <c r="G2397" t="s">
        <v>254</v>
      </c>
      <c r="H2397" t="s">
        <v>330</v>
      </c>
      <c r="I2397" t="str">
        <f>RIGHT(HvDOutputData[[#This Row],[OPLocCode]],1)</f>
        <v>B</v>
      </c>
      <c r="J2397" t="s">
        <v>441</v>
      </c>
    </row>
    <row r="2398" spans="1:10" x14ac:dyDescent="0.45">
      <c r="A2398" t="s">
        <v>14</v>
      </c>
      <c r="B2398" t="s">
        <v>118</v>
      </c>
      <c r="C2398" t="s">
        <v>121</v>
      </c>
      <c r="D2398" s="1" t="s">
        <v>524</v>
      </c>
      <c r="E2398" t="s">
        <v>51</v>
      </c>
      <c r="F2398" t="s">
        <v>27</v>
      </c>
      <c r="G2398" t="s">
        <v>254</v>
      </c>
      <c r="H2398" t="s">
        <v>331</v>
      </c>
      <c r="I2398" t="str">
        <f>RIGHT(HvDOutputData[[#This Row],[OPLocCode]],1)</f>
        <v>C</v>
      </c>
      <c r="J2398" t="s">
        <v>447</v>
      </c>
    </row>
    <row r="2399" spans="1:10" x14ac:dyDescent="0.45">
      <c r="A2399" t="s">
        <v>14</v>
      </c>
      <c r="B2399" t="s">
        <v>118</v>
      </c>
      <c r="C2399" t="s">
        <v>121</v>
      </c>
      <c r="D2399" s="1" t="s">
        <v>524</v>
      </c>
      <c r="E2399" t="s">
        <v>51</v>
      </c>
      <c r="F2399" t="s">
        <v>27</v>
      </c>
      <c r="G2399" t="s">
        <v>254</v>
      </c>
      <c r="H2399" t="s">
        <v>332</v>
      </c>
      <c r="I2399" t="str">
        <f>RIGHT(HvDOutputData[[#This Row],[OPLocCode]],1)</f>
        <v>A</v>
      </c>
      <c r="J2399" t="s">
        <v>453</v>
      </c>
    </row>
    <row r="2400" spans="1:10" x14ac:dyDescent="0.45">
      <c r="A2400" t="s">
        <v>14</v>
      </c>
      <c r="B2400" t="s">
        <v>118</v>
      </c>
      <c r="C2400" t="s">
        <v>121</v>
      </c>
      <c r="D2400" s="1" t="s">
        <v>524</v>
      </c>
      <c r="E2400" t="s">
        <v>51</v>
      </c>
      <c r="F2400" t="s">
        <v>27</v>
      </c>
      <c r="G2400" t="s">
        <v>254</v>
      </c>
      <c r="H2400" t="s">
        <v>333</v>
      </c>
      <c r="I2400" t="str">
        <f>RIGHT(HvDOutputData[[#This Row],[OPLocCode]],1)</f>
        <v>B</v>
      </c>
      <c r="J2400" t="s">
        <v>459</v>
      </c>
    </row>
    <row r="2401" spans="1:10" x14ac:dyDescent="0.45">
      <c r="A2401" t="s">
        <v>14</v>
      </c>
      <c r="B2401" t="s">
        <v>118</v>
      </c>
      <c r="C2401" t="s">
        <v>121</v>
      </c>
      <c r="D2401" s="1" t="s">
        <v>524</v>
      </c>
      <c r="E2401" t="s">
        <v>51</v>
      </c>
      <c r="F2401" t="s">
        <v>27</v>
      </c>
      <c r="G2401" t="s">
        <v>254</v>
      </c>
      <c r="H2401" t="s">
        <v>334</v>
      </c>
      <c r="I2401" t="str">
        <f>RIGHT(HvDOutputData[[#This Row],[OPLocCode]],1)</f>
        <v>C</v>
      </c>
      <c r="J2401" t="s">
        <v>465</v>
      </c>
    </row>
    <row r="2402" spans="1:10" x14ac:dyDescent="0.45">
      <c r="A2402" t="s">
        <v>14</v>
      </c>
      <c r="B2402" t="s">
        <v>118</v>
      </c>
      <c r="C2402" t="s">
        <v>121</v>
      </c>
      <c r="D2402" s="1" t="s">
        <v>524</v>
      </c>
      <c r="E2402" t="s">
        <v>51</v>
      </c>
      <c r="F2402" t="s">
        <v>27</v>
      </c>
      <c r="G2402" t="s">
        <v>254</v>
      </c>
      <c r="H2402" t="s">
        <v>347</v>
      </c>
      <c r="I2402" t="str">
        <f>RIGHT(HvDOutputData[[#This Row],[OPLocCode]],1)</f>
        <v>A</v>
      </c>
      <c r="J2402" t="s">
        <v>400</v>
      </c>
    </row>
    <row r="2403" spans="1:10" x14ac:dyDescent="0.45">
      <c r="A2403" t="s">
        <v>14</v>
      </c>
      <c r="B2403" t="s">
        <v>118</v>
      </c>
      <c r="C2403" t="s">
        <v>121</v>
      </c>
      <c r="D2403" s="1" t="s">
        <v>524</v>
      </c>
      <c r="E2403" t="s">
        <v>51</v>
      </c>
      <c r="F2403" t="s">
        <v>27</v>
      </c>
      <c r="G2403" t="s">
        <v>254</v>
      </c>
      <c r="H2403" t="s">
        <v>348</v>
      </c>
      <c r="I2403" t="str">
        <f>RIGHT(HvDOutputData[[#This Row],[OPLocCode]],1)</f>
        <v>B</v>
      </c>
      <c r="J2403" t="s">
        <v>406</v>
      </c>
    </row>
    <row r="2404" spans="1:10" x14ac:dyDescent="0.45">
      <c r="A2404" t="s">
        <v>14</v>
      </c>
      <c r="B2404" t="s">
        <v>118</v>
      </c>
      <c r="C2404" t="s">
        <v>121</v>
      </c>
      <c r="D2404" s="1" t="s">
        <v>524</v>
      </c>
      <c r="E2404" t="s">
        <v>51</v>
      </c>
      <c r="F2404" t="s">
        <v>27</v>
      </c>
      <c r="G2404" t="s">
        <v>254</v>
      </c>
      <c r="H2404" t="s">
        <v>349</v>
      </c>
      <c r="I2404" t="str">
        <f>RIGHT(HvDOutputData[[#This Row],[OPLocCode]],1)</f>
        <v>C</v>
      </c>
      <c r="J2404" t="s">
        <v>412</v>
      </c>
    </row>
    <row r="2405" spans="1:10" x14ac:dyDescent="0.45">
      <c r="A2405" t="s">
        <v>14</v>
      </c>
      <c r="B2405" t="s">
        <v>118</v>
      </c>
      <c r="C2405" t="s">
        <v>121</v>
      </c>
      <c r="D2405" s="1" t="s">
        <v>524</v>
      </c>
      <c r="E2405" t="s">
        <v>51</v>
      </c>
      <c r="F2405" t="s">
        <v>27</v>
      </c>
      <c r="G2405" t="s">
        <v>254</v>
      </c>
      <c r="H2405" t="s">
        <v>338</v>
      </c>
      <c r="I2405" t="str">
        <f>RIGHT(HvDOutputData[[#This Row],[OPLocCode]],1)</f>
        <v>A</v>
      </c>
      <c r="J2405" t="s">
        <v>418</v>
      </c>
    </row>
    <row r="2406" spans="1:10" x14ac:dyDescent="0.45">
      <c r="A2406" t="s">
        <v>14</v>
      </c>
      <c r="B2406" t="s">
        <v>118</v>
      </c>
      <c r="C2406" t="s">
        <v>121</v>
      </c>
      <c r="D2406" s="1" t="s">
        <v>524</v>
      </c>
      <c r="E2406" t="s">
        <v>51</v>
      </c>
      <c r="F2406" t="s">
        <v>27</v>
      </c>
      <c r="G2406" t="s">
        <v>254</v>
      </c>
      <c r="H2406" t="s">
        <v>339</v>
      </c>
      <c r="I2406" t="str">
        <f>RIGHT(HvDOutputData[[#This Row],[OPLocCode]],1)</f>
        <v>B</v>
      </c>
      <c r="J2406" t="s">
        <v>424</v>
      </c>
    </row>
    <row r="2407" spans="1:10" x14ac:dyDescent="0.45">
      <c r="A2407" t="s">
        <v>14</v>
      </c>
      <c r="B2407" t="s">
        <v>118</v>
      </c>
      <c r="C2407" t="s">
        <v>121</v>
      </c>
      <c r="D2407" s="1" t="s">
        <v>524</v>
      </c>
      <c r="E2407" t="s">
        <v>51</v>
      </c>
      <c r="F2407" t="s">
        <v>27</v>
      </c>
      <c r="G2407" t="s">
        <v>254</v>
      </c>
      <c r="H2407" t="s">
        <v>340</v>
      </c>
      <c r="I2407" t="str">
        <f>RIGHT(HvDOutputData[[#This Row],[OPLocCode]],1)</f>
        <v>C</v>
      </c>
      <c r="J2407" t="s">
        <v>430</v>
      </c>
    </row>
    <row r="2408" spans="1:10" x14ac:dyDescent="0.45">
      <c r="A2408" t="s">
        <v>14</v>
      </c>
      <c r="B2408" t="s">
        <v>118</v>
      </c>
      <c r="C2408" t="s">
        <v>121</v>
      </c>
      <c r="D2408" s="1" t="s">
        <v>524</v>
      </c>
      <c r="E2408" t="s">
        <v>51</v>
      </c>
      <c r="F2408" t="s">
        <v>27</v>
      </c>
      <c r="G2408" t="s">
        <v>254</v>
      </c>
      <c r="H2408" t="s">
        <v>341</v>
      </c>
      <c r="I2408" t="str">
        <f>RIGHT(HvDOutputData[[#This Row],[OPLocCode]],1)</f>
        <v>A</v>
      </c>
      <c r="J2408" t="s">
        <v>436</v>
      </c>
    </row>
    <row r="2409" spans="1:10" x14ac:dyDescent="0.45">
      <c r="A2409" t="s">
        <v>14</v>
      </c>
      <c r="B2409" t="s">
        <v>118</v>
      </c>
      <c r="C2409" t="s">
        <v>121</v>
      </c>
      <c r="D2409" s="1" t="s">
        <v>524</v>
      </c>
      <c r="E2409" t="s">
        <v>51</v>
      </c>
      <c r="F2409" t="s">
        <v>27</v>
      </c>
      <c r="G2409" t="s">
        <v>254</v>
      </c>
      <c r="H2409" t="s">
        <v>342</v>
      </c>
      <c r="I2409" t="str">
        <f>RIGHT(HvDOutputData[[#This Row],[OPLocCode]],1)</f>
        <v>B</v>
      </c>
      <c r="J2409" t="s">
        <v>442</v>
      </c>
    </row>
    <row r="2410" spans="1:10" x14ac:dyDescent="0.45">
      <c r="A2410" t="s">
        <v>14</v>
      </c>
      <c r="B2410" t="s">
        <v>118</v>
      </c>
      <c r="C2410" t="s">
        <v>121</v>
      </c>
      <c r="D2410" s="1" t="s">
        <v>524</v>
      </c>
      <c r="E2410" t="s">
        <v>51</v>
      </c>
      <c r="F2410" t="s">
        <v>27</v>
      </c>
      <c r="G2410" t="s">
        <v>254</v>
      </c>
      <c r="H2410" t="s">
        <v>343</v>
      </c>
      <c r="I2410" t="str">
        <f>RIGHT(HvDOutputData[[#This Row],[OPLocCode]],1)</f>
        <v>C</v>
      </c>
      <c r="J2410" t="s">
        <v>448</v>
      </c>
    </row>
    <row r="2411" spans="1:10" x14ac:dyDescent="0.45">
      <c r="A2411" t="s">
        <v>14</v>
      </c>
      <c r="B2411" t="s">
        <v>118</v>
      </c>
      <c r="C2411" t="s">
        <v>121</v>
      </c>
      <c r="D2411" s="1" t="s">
        <v>524</v>
      </c>
      <c r="E2411" t="s">
        <v>51</v>
      </c>
      <c r="F2411" t="s">
        <v>27</v>
      </c>
      <c r="G2411" t="s">
        <v>254</v>
      </c>
      <c r="H2411" t="s">
        <v>344</v>
      </c>
      <c r="I2411" t="str">
        <f>RIGHT(HvDOutputData[[#This Row],[OPLocCode]],1)</f>
        <v>A</v>
      </c>
      <c r="J2411" t="s">
        <v>454</v>
      </c>
    </row>
    <row r="2412" spans="1:10" x14ac:dyDescent="0.45">
      <c r="A2412" t="s">
        <v>14</v>
      </c>
      <c r="B2412" t="s">
        <v>118</v>
      </c>
      <c r="C2412" t="s">
        <v>121</v>
      </c>
      <c r="D2412" s="1" t="s">
        <v>524</v>
      </c>
      <c r="E2412" t="s">
        <v>51</v>
      </c>
      <c r="F2412" t="s">
        <v>27</v>
      </c>
      <c r="G2412" t="s">
        <v>254</v>
      </c>
      <c r="H2412" t="s">
        <v>345</v>
      </c>
      <c r="I2412" t="str">
        <f>RIGHT(HvDOutputData[[#This Row],[OPLocCode]],1)</f>
        <v>B</v>
      </c>
      <c r="J2412" t="s">
        <v>460</v>
      </c>
    </row>
    <row r="2413" spans="1:10" x14ac:dyDescent="0.45">
      <c r="A2413" t="s">
        <v>14</v>
      </c>
      <c r="B2413" t="s">
        <v>118</v>
      </c>
      <c r="C2413" t="s">
        <v>121</v>
      </c>
      <c r="D2413" s="1" t="s">
        <v>524</v>
      </c>
      <c r="E2413" t="s">
        <v>51</v>
      </c>
      <c r="F2413" t="s">
        <v>27</v>
      </c>
      <c r="G2413" t="s">
        <v>254</v>
      </c>
      <c r="H2413" t="s">
        <v>346</v>
      </c>
      <c r="I2413" t="str">
        <f>RIGHT(HvDOutputData[[#This Row],[OPLocCode]],1)</f>
        <v>C</v>
      </c>
      <c r="J2413" t="s">
        <v>466</v>
      </c>
    </row>
    <row r="2414" spans="1:10" x14ac:dyDescent="0.45">
      <c r="A2414" t="s">
        <v>14</v>
      </c>
      <c r="B2414" t="s">
        <v>118</v>
      </c>
      <c r="C2414" t="s">
        <v>121</v>
      </c>
      <c r="D2414" s="1" t="s">
        <v>524</v>
      </c>
      <c r="E2414" t="s">
        <v>51</v>
      </c>
      <c r="F2414" t="s">
        <v>27</v>
      </c>
      <c r="G2414" t="s">
        <v>254</v>
      </c>
      <c r="H2414" t="s">
        <v>359</v>
      </c>
      <c r="I2414" t="str">
        <f>RIGHT(HvDOutputData[[#This Row],[OPLocCode]],1)</f>
        <v>A</v>
      </c>
      <c r="J2414" t="s">
        <v>401</v>
      </c>
    </row>
    <row r="2415" spans="1:10" x14ac:dyDescent="0.45">
      <c r="A2415" t="s">
        <v>14</v>
      </c>
      <c r="B2415" t="s">
        <v>118</v>
      </c>
      <c r="C2415" t="s">
        <v>121</v>
      </c>
      <c r="D2415" s="1" t="s">
        <v>524</v>
      </c>
      <c r="E2415" t="s">
        <v>51</v>
      </c>
      <c r="F2415" t="s">
        <v>27</v>
      </c>
      <c r="G2415" t="s">
        <v>254</v>
      </c>
      <c r="H2415" t="s">
        <v>360</v>
      </c>
      <c r="I2415" t="str">
        <f>RIGHT(HvDOutputData[[#This Row],[OPLocCode]],1)</f>
        <v>B</v>
      </c>
      <c r="J2415" t="s">
        <v>407</v>
      </c>
    </row>
    <row r="2416" spans="1:10" x14ac:dyDescent="0.45">
      <c r="A2416" t="s">
        <v>14</v>
      </c>
      <c r="B2416" t="s">
        <v>118</v>
      </c>
      <c r="C2416" t="s">
        <v>121</v>
      </c>
      <c r="D2416" s="1" t="s">
        <v>524</v>
      </c>
      <c r="E2416" t="s">
        <v>51</v>
      </c>
      <c r="F2416" t="s">
        <v>27</v>
      </c>
      <c r="G2416" t="s">
        <v>254</v>
      </c>
      <c r="H2416" t="s">
        <v>361</v>
      </c>
      <c r="I2416" t="str">
        <f>RIGHT(HvDOutputData[[#This Row],[OPLocCode]],1)</f>
        <v>C</v>
      </c>
      <c r="J2416" t="s">
        <v>413</v>
      </c>
    </row>
    <row r="2417" spans="1:10" x14ac:dyDescent="0.45">
      <c r="A2417" t="s">
        <v>14</v>
      </c>
      <c r="B2417" t="s">
        <v>118</v>
      </c>
      <c r="C2417" t="s">
        <v>121</v>
      </c>
      <c r="D2417" s="1" t="s">
        <v>524</v>
      </c>
      <c r="E2417" t="s">
        <v>51</v>
      </c>
      <c r="F2417" t="s">
        <v>27</v>
      </c>
      <c r="G2417" t="s">
        <v>254</v>
      </c>
      <c r="H2417" t="s">
        <v>350</v>
      </c>
      <c r="I2417" t="str">
        <f>RIGHT(HvDOutputData[[#This Row],[OPLocCode]],1)</f>
        <v>A</v>
      </c>
      <c r="J2417" t="s">
        <v>419</v>
      </c>
    </row>
    <row r="2418" spans="1:10" x14ac:dyDescent="0.45">
      <c r="A2418" t="s">
        <v>14</v>
      </c>
      <c r="B2418" t="s">
        <v>118</v>
      </c>
      <c r="C2418" t="s">
        <v>121</v>
      </c>
      <c r="D2418" s="1" t="s">
        <v>524</v>
      </c>
      <c r="E2418" t="s">
        <v>51</v>
      </c>
      <c r="F2418" t="s">
        <v>27</v>
      </c>
      <c r="G2418" t="s">
        <v>254</v>
      </c>
      <c r="H2418" t="s">
        <v>351</v>
      </c>
      <c r="I2418" t="str">
        <f>RIGHT(HvDOutputData[[#This Row],[OPLocCode]],1)</f>
        <v>B</v>
      </c>
      <c r="J2418" t="s">
        <v>425</v>
      </c>
    </row>
    <row r="2419" spans="1:10" x14ac:dyDescent="0.45">
      <c r="A2419" t="s">
        <v>14</v>
      </c>
      <c r="B2419" t="s">
        <v>118</v>
      </c>
      <c r="C2419" t="s">
        <v>121</v>
      </c>
      <c r="D2419" s="1" t="s">
        <v>524</v>
      </c>
      <c r="E2419" t="s">
        <v>51</v>
      </c>
      <c r="F2419" t="s">
        <v>27</v>
      </c>
      <c r="G2419" t="s">
        <v>254</v>
      </c>
      <c r="H2419" t="s">
        <v>352</v>
      </c>
      <c r="I2419" t="str">
        <f>RIGHT(HvDOutputData[[#This Row],[OPLocCode]],1)</f>
        <v>C</v>
      </c>
      <c r="J2419" t="s">
        <v>431</v>
      </c>
    </row>
    <row r="2420" spans="1:10" x14ac:dyDescent="0.45">
      <c r="A2420" t="s">
        <v>14</v>
      </c>
      <c r="B2420" t="s">
        <v>118</v>
      </c>
      <c r="C2420" t="s">
        <v>121</v>
      </c>
      <c r="D2420" s="1" t="s">
        <v>524</v>
      </c>
      <c r="E2420" t="s">
        <v>51</v>
      </c>
      <c r="F2420" t="s">
        <v>27</v>
      </c>
      <c r="G2420" t="s">
        <v>254</v>
      </c>
      <c r="H2420" t="s">
        <v>353</v>
      </c>
      <c r="I2420" t="str">
        <f>RIGHT(HvDOutputData[[#This Row],[OPLocCode]],1)</f>
        <v>A</v>
      </c>
      <c r="J2420" t="s">
        <v>437</v>
      </c>
    </row>
    <row r="2421" spans="1:10" x14ac:dyDescent="0.45">
      <c r="A2421" t="s">
        <v>14</v>
      </c>
      <c r="B2421" t="s">
        <v>118</v>
      </c>
      <c r="C2421" t="s">
        <v>121</v>
      </c>
      <c r="D2421" s="1" t="s">
        <v>524</v>
      </c>
      <c r="E2421" t="s">
        <v>51</v>
      </c>
      <c r="F2421" t="s">
        <v>27</v>
      </c>
      <c r="G2421" t="s">
        <v>254</v>
      </c>
      <c r="H2421" t="s">
        <v>354</v>
      </c>
      <c r="I2421" t="str">
        <f>RIGHT(HvDOutputData[[#This Row],[OPLocCode]],1)</f>
        <v>B</v>
      </c>
      <c r="J2421" t="s">
        <v>443</v>
      </c>
    </row>
    <row r="2422" spans="1:10" x14ac:dyDescent="0.45">
      <c r="A2422" t="s">
        <v>14</v>
      </c>
      <c r="B2422" t="s">
        <v>118</v>
      </c>
      <c r="C2422" t="s">
        <v>121</v>
      </c>
      <c r="D2422" s="1" t="s">
        <v>524</v>
      </c>
      <c r="E2422" t="s">
        <v>51</v>
      </c>
      <c r="F2422" t="s">
        <v>27</v>
      </c>
      <c r="G2422" t="s">
        <v>254</v>
      </c>
      <c r="H2422" t="s">
        <v>355</v>
      </c>
      <c r="I2422" t="str">
        <f>RIGHT(HvDOutputData[[#This Row],[OPLocCode]],1)</f>
        <v>C</v>
      </c>
      <c r="J2422" t="s">
        <v>449</v>
      </c>
    </row>
    <row r="2423" spans="1:10" x14ac:dyDescent="0.45">
      <c r="A2423" t="s">
        <v>14</v>
      </c>
      <c r="B2423" t="s">
        <v>118</v>
      </c>
      <c r="C2423" t="s">
        <v>121</v>
      </c>
      <c r="D2423" s="1" t="s">
        <v>524</v>
      </c>
      <c r="E2423" t="s">
        <v>51</v>
      </c>
      <c r="F2423" t="s">
        <v>27</v>
      </c>
      <c r="G2423" t="s">
        <v>254</v>
      </c>
      <c r="H2423" t="s">
        <v>356</v>
      </c>
      <c r="I2423" t="str">
        <f>RIGHT(HvDOutputData[[#This Row],[OPLocCode]],1)</f>
        <v>A</v>
      </c>
      <c r="J2423" t="s">
        <v>455</v>
      </c>
    </row>
    <row r="2424" spans="1:10" x14ac:dyDescent="0.45">
      <c r="A2424" t="s">
        <v>14</v>
      </c>
      <c r="B2424" t="s">
        <v>118</v>
      </c>
      <c r="C2424" t="s">
        <v>121</v>
      </c>
      <c r="D2424" s="1" t="s">
        <v>524</v>
      </c>
      <c r="E2424" t="s">
        <v>51</v>
      </c>
      <c r="F2424" t="s">
        <v>27</v>
      </c>
      <c r="G2424" t="s">
        <v>254</v>
      </c>
      <c r="H2424" t="s">
        <v>357</v>
      </c>
      <c r="I2424" t="str">
        <f>RIGHT(HvDOutputData[[#This Row],[OPLocCode]],1)</f>
        <v>B</v>
      </c>
      <c r="J2424" t="s">
        <v>461</v>
      </c>
    </row>
    <row r="2425" spans="1:10" x14ac:dyDescent="0.45">
      <c r="A2425" t="s">
        <v>14</v>
      </c>
      <c r="B2425" t="s">
        <v>118</v>
      </c>
      <c r="C2425" t="s">
        <v>121</v>
      </c>
      <c r="D2425" s="1" t="s">
        <v>524</v>
      </c>
      <c r="E2425" t="s">
        <v>51</v>
      </c>
      <c r="F2425" t="s">
        <v>27</v>
      </c>
      <c r="G2425" t="s">
        <v>254</v>
      </c>
      <c r="H2425" t="s">
        <v>358</v>
      </c>
      <c r="I2425" t="str">
        <f>RIGHT(HvDOutputData[[#This Row],[OPLocCode]],1)</f>
        <v>C</v>
      </c>
      <c r="J2425" t="s">
        <v>467</v>
      </c>
    </row>
    <row r="2426" spans="1:10" x14ac:dyDescent="0.45">
      <c r="A2426" t="s">
        <v>14</v>
      </c>
      <c r="B2426" t="s">
        <v>116</v>
      </c>
      <c r="C2426" t="s">
        <v>119</v>
      </c>
      <c r="D2426" s="1" t="s">
        <v>531</v>
      </c>
      <c r="E2426" t="s">
        <v>52</v>
      </c>
      <c r="F2426" t="s">
        <v>27</v>
      </c>
      <c r="G2426" t="s">
        <v>254</v>
      </c>
      <c r="H2426" t="s">
        <v>262</v>
      </c>
      <c r="I2426" t="str">
        <f>RIGHT(HvDOutputData[[#This Row],[OPLocCode]],1)</f>
        <v>1</v>
      </c>
      <c r="J2426" t="s">
        <v>362</v>
      </c>
    </row>
    <row r="2427" spans="1:10" x14ac:dyDescent="0.45">
      <c r="A2427" t="s">
        <v>14</v>
      </c>
      <c r="B2427" t="s">
        <v>116</v>
      </c>
      <c r="C2427" t="s">
        <v>119</v>
      </c>
      <c r="D2427" s="1" t="s">
        <v>531</v>
      </c>
      <c r="E2427" t="s">
        <v>52</v>
      </c>
      <c r="F2427" t="s">
        <v>27</v>
      </c>
      <c r="G2427" t="s">
        <v>254</v>
      </c>
      <c r="H2427" t="s">
        <v>263</v>
      </c>
      <c r="I2427" t="str">
        <f>RIGHT(HvDOutputData[[#This Row],[OPLocCode]],1)</f>
        <v>2</v>
      </c>
      <c r="J2427" t="s">
        <v>363</v>
      </c>
    </row>
    <row r="2428" spans="1:10" x14ac:dyDescent="0.45">
      <c r="A2428" t="s">
        <v>14</v>
      </c>
      <c r="B2428" t="s">
        <v>116</v>
      </c>
      <c r="C2428" t="s">
        <v>119</v>
      </c>
      <c r="D2428" s="1" t="s">
        <v>531</v>
      </c>
      <c r="E2428" t="s">
        <v>52</v>
      </c>
      <c r="F2428" t="s">
        <v>27</v>
      </c>
      <c r="G2428" t="s">
        <v>254</v>
      </c>
      <c r="H2428" t="s">
        <v>264</v>
      </c>
      <c r="I2428" t="str">
        <f>RIGHT(HvDOutputData[[#This Row],[OPLocCode]],1)</f>
        <v>3</v>
      </c>
      <c r="J2428" t="s">
        <v>364</v>
      </c>
    </row>
    <row r="2429" spans="1:10" x14ac:dyDescent="0.45">
      <c r="A2429" t="s">
        <v>14</v>
      </c>
      <c r="B2429" t="s">
        <v>116</v>
      </c>
      <c r="C2429" t="s">
        <v>119</v>
      </c>
      <c r="D2429" s="1" t="s">
        <v>531</v>
      </c>
      <c r="E2429" t="s">
        <v>52</v>
      </c>
      <c r="F2429" t="s">
        <v>27</v>
      </c>
      <c r="G2429" t="s">
        <v>254</v>
      </c>
      <c r="H2429" t="s">
        <v>265</v>
      </c>
      <c r="I2429" t="str">
        <f>RIGHT(HvDOutputData[[#This Row],[OPLocCode]],1)</f>
        <v>4</v>
      </c>
      <c r="J2429" t="s">
        <v>362</v>
      </c>
    </row>
    <row r="2430" spans="1:10" x14ac:dyDescent="0.45">
      <c r="A2430" t="s">
        <v>14</v>
      </c>
      <c r="B2430" t="s">
        <v>116</v>
      </c>
      <c r="C2430" t="s">
        <v>119</v>
      </c>
      <c r="D2430" s="1" t="s">
        <v>531</v>
      </c>
      <c r="E2430" t="s">
        <v>52</v>
      </c>
      <c r="F2430" t="s">
        <v>27</v>
      </c>
      <c r="G2430" t="s">
        <v>254</v>
      </c>
      <c r="H2430" t="s">
        <v>266</v>
      </c>
      <c r="I2430" t="str">
        <f>RIGHT(HvDOutputData[[#This Row],[OPLocCode]],1)</f>
        <v>5</v>
      </c>
      <c r="J2430" t="s">
        <v>365</v>
      </c>
    </row>
    <row r="2431" spans="1:10" x14ac:dyDescent="0.45">
      <c r="A2431" t="s">
        <v>14</v>
      </c>
      <c r="B2431" t="s">
        <v>116</v>
      </c>
      <c r="C2431" t="s">
        <v>119</v>
      </c>
      <c r="D2431" s="1" t="s">
        <v>531</v>
      </c>
      <c r="E2431" t="s">
        <v>52</v>
      </c>
      <c r="F2431" t="s">
        <v>27</v>
      </c>
      <c r="G2431" t="s">
        <v>254</v>
      </c>
      <c r="H2431" t="s">
        <v>267</v>
      </c>
      <c r="I2431" t="str">
        <f>RIGHT(HvDOutputData[[#This Row],[OPLocCode]],1)</f>
        <v>6</v>
      </c>
      <c r="J2431" t="s">
        <v>366</v>
      </c>
    </row>
    <row r="2432" spans="1:10" x14ac:dyDescent="0.45">
      <c r="A2432" t="s">
        <v>14</v>
      </c>
      <c r="B2432" t="s">
        <v>116</v>
      </c>
      <c r="C2432" t="s">
        <v>119</v>
      </c>
      <c r="D2432" s="1" t="s">
        <v>531</v>
      </c>
      <c r="E2432" t="s">
        <v>52</v>
      </c>
      <c r="F2432" t="s">
        <v>27</v>
      </c>
      <c r="G2432" t="s">
        <v>254</v>
      </c>
      <c r="H2432" t="s">
        <v>256</v>
      </c>
      <c r="I2432" t="str">
        <f>RIGHT(HvDOutputData[[#This Row],[OPLocCode]],1)</f>
        <v>1</v>
      </c>
      <c r="J2432" t="s">
        <v>367</v>
      </c>
    </row>
    <row r="2433" spans="1:10" x14ac:dyDescent="0.45">
      <c r="A2433" t="s">
        <v>14</v>
      </c>
      <c r="B2433" t="s">
        <v>116</v>
      </c>
      <c r="C2433" t="s">
        <v>119</v>
      </c>
      <c r="D2433" s="1" t="s">
        <v>531</v>
      </c>
      <c r="E2433" t="s">
        <v>52</v>
      </c>
      <c r="F2433" t="s">
        <v>27</v>
      </c>
      <c r="G2433" t="s">
        <v>254</v>
      </c>
      <c r="H2433" t="s">
        <v>257</v>
      </c>
      <c r="I2433" t="str">
        <f>RIGHT(HvDOutputData[[#This Row],[OPLocCode]],1)</f>
        <v>2</v>
      </c>
      <c r="J2433" t="s">
        <v>368</v>
      </c>
    </row>
    <row r="2434" spans="1:10" x14ac:dyDescent="0.45">
      <c r="A2434" t="s">
        <v>14</v>
      </c>
      <c r="B2434" t="s">
        <v>116</v>
      </c>
      <c r="C2434" t="s">
        <v>119</v>
      </c>
      <c r="D2434" s="1" t="s">
        <v>531</v>
      </c>
      <c r="E2434" t="s">
        <v>52</v>
      </c>
      <c r="F2434" t="s">
        <v>27</v>
      </c>
      <c r="G2434" t="s">
        <v>254</v>
      </c>
      <c r="H2434" t="s">
        <v>258</v>
      </c>
      <c r="I2434" t="str">
        <f>RIGHT(HvDOutputData[[#This Row],[OPLocCode]],1)</f>
        <v>3</v>
      </c>
      <c r="J2434" t="s">
        <v>369</v>
      </c>
    </row>
    <row r="2435" spans="1:10" x14ac:dyDescent="0.45">
      <c r="A2435" t="s">
        <v>14</v>
      </c>
      <c r="B2435" t="s">
        <v>116</v>
      </c>
      <c r="C2435" t="s">
        <v>119</v>
      </c>
      <c r="D2435" s="1" t="s">
        <v>531</v>
      </c>
      <c r="E2435" t="s">
        <v>52</v>
      </c>
      <c r="F2435" t="s">
        <v>27</v>
      </c>
      <c r="G2435" t="s">
        <v>254</v>
      </c>
      <c r="H2435" t="s">
        <v>259</v>
      </c>
      <c r="I2435" t="str">
        <f>RIGHT(HvDOutputData[[#This Row],[OPLocCode]],1)</f>
        <v>4</v>
      </c>
      <c r="J2435" t="s">
        <v>367</v>
      </c>
    </row>
    <row r="2436" spans="1:10" x14ac:dyDescent="0.45">
      <c r="A2436" t="s">
        <v>14</v>
      </c>
      <c r="B2436" t="s">
        <v>116</v>
      </c>
      <c r="C2436" t="s">
        <v>119</v>
      </c>
      <c r="D2436" s="1" t="s">
        <v>531</v>
      </c>
      <c r="E2436" t="s">
        <v>52</v>
      </c>
      <c r="F2436" t="s">
        <v>27</v>
      </c>
      <c r="G2436" t="s">
        <v>254</v>
      </c>
      <c r="H2436" t="s">
        <v>260</v>
      </c>
      <c r="I2436" t="str">
        <f>RIGHT(HvDOutputData[[#This Row],[OPLocCode]],1)</f>
        <v>5</v>
      </c>
      <c r="J2436" t="s">
        <v>370</v>
      </c>
    </row>
    <row r="2437" spans="1:10" x14ac:dyDescent="0.45">
      <c r="A2437" t="s">
        <v>14</v>
      </c>
      <c r="B2437" t="s">
        <v>116</v>
      </c>
      <c r="C2437" t="s">
        <v>119</v>
      </c>
      <c r="D2437" s="1" t="s">
        <v>531</v>
      </c>
      <c r="E2437" t="s">
        <v>52</v>
      </c>
      <c r="F2437" t="s">
        <v>27</v>
      </c>
      <c r="G2437" t="s">
        <v>254</v>
      </c>
      <c r="H2437" t="s">
        <v>261</v>
      </c>
      <c r="I2437" t="str">
        <f>RIGHT(HvDOutputData[[#This Row],[OPLocCode]],1)</f>
        <v>6</v>
      </c>
      <c r="J2437" t="s">
        <v>371</v>
      </c>
    </row>
    <row r="2438" spans="1:10" x14ac:dyDescent="0.45">
      <c r="A2438" t="s">
        <v>14</v>
      </c>
      <c r="B2438" t="s">
        <v>116</v>
      </c>
      <c r="C2438" t="s">
        <v>119</v>
      </c>
      <c r="D2438" s="1" t="s">
        <v>531</v>
      </c>
      <c r="E2438" t="s">
        <v>52</v>
      </c>
      <c r="F2438" t="s">
        <v>27</v>
      </c>
      <c r="G2438" t="s">
        <v>254</v>
      </c>
      <c r="H2438" t="s">
        <v>268</v>
      </c>
      <c r="I2438" t="str">
        <f>RIGHT(HvDOutputData[[#This Row],[OPLocCode]],1)</f>
        <v>1</v>
      </c>
      <c r="J2438" t="s">
        <v>372</v>
      </c>
    </row>
    <row r="2439" spans="1:10" x14ac:dyDescent="0.45">
      <c r="A2439" t="s">
        <v>14</v>
      </c>
      <c r="B2439" t="s">
        <v>116</v>
      </c>
      <c r="C2439" t="s">
        <v>119</v>
      </c>
      <c r="D2439" s="1" t="s">
        <v>531</v>
      </c>
      <c r="E2439" t="s">
        <v>52</v>
      </c>
      <c r="F2439" t="s">
        <v>27</v>
      </c>
      <c r="G2439" t="s">
        <v>254</v>
      </c>
      <c r="H2439" t="s">
        <v>269</v>
      </c>
      <c r="I2439" t="str">
        <f>RIGHT(HvDOutputData[[#This Row],[OPLocCode]],1)</f>
        <v>2</v>
      </c>
      <c r="J2439" t="s">
        <v>373</v>
      </c>
    </row>
    <row r="2440" spans="1:10" x14ac:dyDescent="0.45">
      <c r="A2440" t="s">
        <v>14</v>
      </c>
      <c r="B2440" t="s">
        <v>116</v>
      </c>
      <c r="C2440" t="s">
        <v>119</v>
      </c>
      <c r="D2440" s="1" t="s">
        <v>531</v>
      </c>
      <c r="E2440" t="s">
        <v>52</v>
      </c>
      <c r="F2440" t="s">
        <v>27</v>
      </c>
      <c r="G2440" t="s">
        <v>254</v>
      </c>
      <c r="H2440" t="s">
        <v>270</v>
      </c>
      <c r="I2440" t="str">
        <f>RIGHT(HvDOutputData[[#This Row],[OPLocCode]],1)</f>
        <v>3</v>
      </c>
      <c r="J2440" t="s">
        <v>374</v>
      </c>
    </row>
    <row r="2441" spans="1:10" x14ac:dyDescent="0.45">
      <c r="A2441" t="s">
        <v>14</v>
      </c>
      <c r="B2441" t="s">
        <v>116</v>
      </c>
      <c r="C2441" t="s">
        <v>119</v>
      </c>
      <c r="D2441" s="1" t="s">
        <v>531</v>
      </c>
      <c r="E2441" t="s">
        <v>52</v>
      </c>
      <c r="F2441" t="s">
        <v>27</v>
      </c>
      <c r="G2441" t="s">
        <v>254</v>
      </c>
      <c r="H2441" t="s">
        <v>271</v>
      </c>
      <c r="I2441" t="str">
        <f>RIGHT(HvDOutputData[[#This Row],[OPLocCode]],1)</f>
        <v>4</v>
      </c>
      <c r="J2441" t="s">
        <v>375</v>
      </c>
    </row>
    <row r="2442" spans="1:10" x14ac:dyDescent="0.45">
      <c r="A2442" t="s">
        <v>14</v>
      </c>
      <c r="B2442" t="s">
        <v>116</v>
      </c>
      <c r="C2442" t="s">
        <v>119</v>
      </c>
      <c r="D2442" s="1" t="s">
        <v>531</v>
      </c>
      <c r="E2442" t="s">
        <v>52</v>
      </c>
      <c r="F2442" t="s">
        <v>27</v>
      </c>
      <c r="G2442" t="s">
        <v>254</v>
      </c>
      <c r="H2442" t="s">
        <v>272</v>
      </c>
      <c r="I2442" t="str">
        <f>RIGHT(HvDOutputData[[#This Row],[OPLocCode]],1)</f>
        <v>5</v>
      </c>
      <c r="J2442" t="s">
        <v>376</v>
      </c>
    </row>
    <row r="2443" spans="1:10" x14ac:dyDescent="0.45">
      <c r="A2443" t="s">
        <v>14</v>
      </c>
      <c r="B2443" t="s">
        <v>116</v>
      </c>
      <c r="C2443" t="s">
        <v>119</v>
      </c>
      <c r="D2443" s="1" t="s">
        <v>531</v>
      </c>
      <c r="E2443" t="s">
        <v>52</v>
      </c>
      <c r="F2443" t="s">
        <v>27</v>
      </c>
      <c r="G2443" t="s">
        <v>254</v>
      </c>
      <c r="H2443" t="s">
        <v>273</v>
      </c>
      <c r="I2443" t="str">
        <f>RIGHT(HvDOutputData[[#This Row],[OPLocCode]],1)</f>
        <v>6</v>
      </c>
      <c r="J2443" t="s">
        <v>377</v>
      </c>
    </row>
    <row r="2444" spans="1:10" x14ac:dyDescent="0.45">
      <c r="A2444" t="s">
        <v>14</v>
      </c>
      <c r="B2444" t="s">
        <v>116</v>
      </c>
      <c r="C2444" t="s">
        <v>119</v>
      </c>
      <c r="D2444" s="1" t="s">
        <v>531</v>
      </c>
      <c r="E2444" t="s">
        <v>52</v>
      </c>
      <c r="F2444" t="s">
        <v>27</v>
      </c>
      <c r="G2444" t="s">
        <v>254</v>
      </c>
      <c r="H2444" t="s">
        <v>274</v>
      </c>
      <c r="I2444" t="str">
        <f>RIGHT(HvDOutputData[[#This Row],[OPLocCode]],1)</f>
        <v>1</v>
      </c>
      <c r="J2444" t="s">
        <v>378</v>
      </c>
    </row>
    <row r="2445" spans="1:10" x14ac:dyDescent="0.45">
      <c r="A2445" t="s">
        <v>14</v>
      </c>
      <c r="B2445" t="s">
        <v>116</v>
      </c>
      <c r="C2445" t="s">
        <v>119</v>
      </c>
      <c r="D2445" s="1" t="s">
        <v>531</v>
      </c>
      <c r="E2445" t="s">
        <v>52</v>
      </c>
      <c r="F2445" t="s">
        <v>27</v>
      </c>
      <c r="G2445" t="s">
        <v>254</v>
      </c>
      <c r="H2445" t="s">
        <v>275</v>
      </c>
      <c r="I2445" t="str">
        <f>RIGHT(HvDOutputData[[#This Row],[OPLocCode]],1)</f>
        <v>2</v>
      </c>
      <c r="J2445" t="s">
        <v>379</v>
      </c>
    </row>
    <row r="2446" spans="1:10" x14ac:dyDescent="0.45">
      <c r="A2446" t="s">
        <v>14</v>
      </c>
      <c r="B2446" t="s">
        <v>116</v>
      </c>
      <c r="C2446" t="s">
        <v>119</v>
      </c>
      <c r="D2446" s="1" t="s">
        <v>531</v>
      </c>
      <c r="E2446" t="s">
        <v>52</v>
      </c>
      <c r="F2446" t="s">
        <v>27</v>
      </c>
      <c r="G2446" t="s">
        <v>254</v>
      </c>
      <c r="H2446" t="s">
        <v>276</v>
      </c>
      <c r="I2446" t="str">
        <f>RIGHT(HvDOutputData[[#This Row],[OPLocCode]],1)</f>
        <v>3</v>
      </c>
      <c r="J2446" t="s">
        <v>380</v>
      </c>
    </row>
    <row r="2447" spans="1:10" x14ac:dyDescent="0.45">
      <c r="A2447" t="s">
        <v>14</v>
      </c>
      <c r="B2447" t="s">
        <v>116</v>
      </c>
      <c r="C2447" t="s">
        <v>119</v>
      </c>
      <c r="D2447" s="1" t="s">
        <v>531</v>
      </c>
      <c r="E2447" t="s">
        <v>52</v>
      </c>
      <c r="F2447" t="s">
        <v>27</v>
      </c>
      <c r="G2447" t="s">
        <v>254</v>
      </c>
      <c r="H2447" t="s">
        <v>277</v>
      </c>
      <c r="I2447" t="str">
        <f>RIGHT(HvDOutputData[[#This Row],[OPLocCode]],1)</f>
        <v>4</v>
      </c>
      <c r="J2447" t="s">
        <v>381</v>
      </c>
    </row>
    <row r="2448" spans="1:10" x14ac:dyDescent="0.45">
      <c r="A2448" t="s">
        <v>14</v>
      </c>
      <c r="B2448" t="s">
        <v>116</v>
      </c>
      <c r="C2448" t="s">
        <v>119</v>
      </c>
      <c r="D2448" s="1" t="s">
        <v>531</v>
      </c>
      <c r="E2448" t="s">
        <v>52</v>
      </c>
      <c r="F2448" t="s">
        <v>27</v>
      </c>
      <c r="G2448" t="s">
        <v>254</v>
      </c>
      <c r="H2448" t="s">
        <v>278</v>
      </c>
      <c r="I2448" t="str">
        <f>RIGHT(HvDOutputData[[#This Row],[OPLocCode]],1)</f>
        <v>5</v>
      </c>
      <c r="J2448" t="s">
        <v>382</v>
      </c>
    </row>
    <row r="2449" spans="1:10" x14ac:dyDescent="0.45">
      <c r="A2449" t="s">
        <v>14</v>
      </c>
      <c r="B2449" t="s">
        <v>116</v>
      </c>
      <c r="C2449" t="s">
        <v>119</v>
      </c>
      <c r="D2449" s="1" t="s">
        <v>531</v>
      </c>
      <c r="E2449" t="s">
        <v>52</v>
      </c>
      <c r="F2449" t="s">
        <v>27</v>
      </c>
      <c r="G2449" t="s">
        <v>254</v>
      </c>
      <c r="H2449" t="s">
        <v>279</v>
      </c>
      <c r="I2449" t="str">
        <f>RIGHT(HvDOutputData[[#This Row],[OPLocCode]],1)</f>
        <v>6</v>
      </c>
      <c r="J2449" t="s">
        <v>383</v>
      </c>
    </row>
    <row r="2450" spans="1:10" x14ac:dyDescent="0.45">
      <c r="A2450" t="s">
        <v>14</v>
      </c>
      <c r="B2450" t="s">
        <v>116</v>
      </c>
      <c r="C2450" t="s">
        <v>119</v>
      </c>
      <c r="D2450" s="1" t="s">
        <v>531</v>
      </c>
      <c r="E2450" t="s">
        <v>52</v>
      </c>
      <c r="F2450" t="s">
        <v>27</v>
      </c>
      <c r="G2450" t="s">
        <v>254</v>
      </c>
      <c r="H2450" t="s">
        <v>280</v>
      </c>
      <c r="I2450" t="str">
        <f>RIGHT(HvDOutputData[[#This Row],[OPLocCode]],1)</f>
        <v>1</v>
      </c>
      <c r="J2450" t="s">
        <v>384</v>
      </c>
    </row>
    <row r="2451" spans="1:10" x14ac:dyDescent="0.45">
      <c r="A2451" t="s">
        <v>14</v>
      </c>
      <c r="B2451" t="s">
        <v>116</v>
      </c>
      <c r="C2451" t="s">
        <v>119</v>
      </c>
      <c r="D2451" s="1" t="s">
        <v>531</v>
      </c>
      <c r="E2451" t="s">
        <v>52</v>
      </c>
      <c r="F2451" t="s">
        <v>27</v>
      </c>
      <c r="G2451" t="s">
        <v>254</v>
      </c>
      <c r="H2451" t="s">
        <v>281</v>
      </c>
      <c r="I2451" t="str">
        <f>RIGHT(HvDOutputData[[#This Row],[OPLocCode]],1)</f>
        <v>2</v>
      </c>
      <c r="J2451" t="s">
        <v>385</v>
      </c>
    </row>
    <row r="2452" spans="1:10" x14ac:dyDescent="0.45">
      <c r="A2452" t="s">
        <v>14</v>
      </c>
      <c r="B2452" t="s">
        <v>116</v>
      </c>
      <c r="C2452" t="s">
        <v>119</v>
      </c>
      <c r="D2452" s="1" t="s">
        <v>531</v>
      </c>
      <c r="E2452" t="s">
        <v>52</v>
      </c>
      <c r="F2452" t="s">
        <v>27</v>
      </c>
      <c r="G2452" t="s">
        <v>254</v>
      </c>
      <c r="H2452" t="s">
        <v>282</v>
      </c>
      <c r="I2452" t="str">
        <f>RIGHT(HvDOutputData[[#This Row],[OPLocCode]],1)</f>
        <v>3</v>
      </c>
      <c r="J2452" t="s">
        <v>386</v>
      </c>
    </row>
    <row r="2453" spans="1:10" x14ac:dyDescent="0.45">
      <c r="A2453" t="s">
        <v>14</v>
      </c>
      <c r="B2453" t="s">
        <v>116</v>
      </c>
      <c r="C2453" t="s">
        <v>119</v>
      </c>
      <c r="D2453" s="1" t="s">
        <v>531</v>
      </c>
      <c r="E2453" t="s">
        <v>52</v>
      </c>
      <c r="F2453" t="s">
        <v>27</v>
      </c>
      <c r="G2453" t="s">
        <v>254</v>
      </c>
      <c r="H2453" t="s">
        <v>283</v>
      </c>
      <c r="I2453" t="str">
        <f>RIGHT(HvDOutputData[[#This Row],[OPLocCode]],1)</f>
        <v>4</v>
      </c>
      <c r="J2453" t="s">
        <v>387</v>
      </c>
    </row>
    <row r="2454" spans="1:10" x14ac:dyDescent="0.45">
      <c r="A2454" t="s">
        <v>14</v>
      </c>
      <c r="B2454" t="s">
        <v>116</v>
      </c>
      <c r="C2454" t="s">
        <v>119</v>
      </c>
      <c r="D2454" s="1" t="s">
        <v>531</v>
      </c>
      <c r="E2454" t="s">
        <v>52</v>
      </c>
      <c r="F2454" t="s">
        <v>27</v>
      </c>
      <c r="G2454" t="s">
        <v>254</v>
      </c>
      <c r="H2454" t="s">
        <v>284</v>
      </c>
      <c r="I2454" t="str">
        <f>RIGHT(HvDOutputData[[#This Row],[OPLocCode]],1)</f>
        <v>5</v>
      </c>
      <c r="J2454" t="s">
        <v>388</v>
      </c>
    </row>
    <row r="2455" spans="1:10" x14ac:dyDescent="0.45">
      <c r="A2455" t="s">
        <v>14</v>
      </c>
      <c r="B2455" t="s">
        <v>116</v>
      </c>
      <c r="C2455" t="s">
        <v>119</v>
      </c>
      <c r="D2455" s="1" t="s">
        <v>531</v>
      </c>
      <c r="E2455" t="s">
        <v>52</v>
      </c>
      <c r="F2455" t="s">
        <v>27</v>
      </c>
      <c r="G2455" t="s">
        <v>254</v>
      </c>
      <c r="H2455" t="s">
        <v>285</v>
      </c>
      <c r="I2455" t="str">
        <f>RIGHT(HvDOutputData[[#This Row],[OPLocCode]],1)</f>
        <v>6</v>
      </c>
      <c r="J2455" t="s">
        <v>389</v>
      </c>
    </row>
    <row r="2456" spans="1:10" x14ac:dyDescent="0.45">
      <c r="A2456" t="s">
        <v>14</v>
      </c>
      <c r="B2456" t="s">
        <v>116</v>
      </c>
      <c r="C2456" t="s">
        <v>119</v>
      </c>
      <c r="D2456" s="1" t="s">
        <v>531</v>
      </c>
      <c r="E2456" t="s">
        <v>52</v>
      </c>
      <c r="F2456" t="s">
        <v>27</v>
      </c>
      <c r="G2456" t="s">
        <v>254</v>
      </c>
      <c r="H2456" t="s">
        <v>29</v>
      </c>
      <c r="I2456" t="str">
        <f>RIGHT(HvDOutputData[[#This Row],[OPLocCode]],1)</f>
        <v>1</v>
      </c>
      <c r="J2456" t="s">
        <v>390</v>
      </c>
    </row>
    <row r="2457" spans="1:10" x14ac:dyDescent="0.45">
      <c r="A2457" t="s">
        <v>14</v>
      </c>
      <c r="B2457" t="s">
        <v>116</v>
      </c>
      <c r="C2457" t="s">
        <v>119</v>
      </c>
      <c r="D2457" s="1" t="s">
        <v>531</v>
      </c>
      <c r="E2457" t="s">
        <v>52</v>
      </c>
      <c r="F2457" t="s">
        <v>27</v>
      </c>
      <c r="G2457" t="s">
        <v>254</v>
      </c>
      <c r="H2457" t="s">
        <v>137</v>
      </c>
      <c r="I2457" t="str">
        <f>RIGHT(HvDOutputData[[#This Row],[OPLocCode]],1)</f>
        <v>2</v>
      </c>
      <c r="J2457" t="s">
        <v>391</v>
      </c>
    </row>
    <row r="2458" spans="1:10" x14ac:dyDescent="0.45">
      <c r="A2458" t="s">
        <v>14</v>
      </c>
      <c r="B2458" t="s">
        <v>116</v>
      </c>
      <c r="C2458" t="s">
        <v>119</v>
      </c>
      <c r="D2458" s="1" t="s">
        <v>531</v>
      </c>
      <c r="E2458" t="s">
        <v>52</v>
      </c>
      <c r="F2458" t="s">
        <v>27</v>
      </c>
      <c r="G2458" t="s">
        <v>254</v>
      </c>
      <c r="H2458" t="s">
        <v>286</v>
      </c>
      <c r="I2458" t="str">
        <f>RIGHT(HvDOutputData[[#This Row],[OPLocCode]],1)</f>
        <v>3</v>
      </c>
      <c r="J2458" t="s">
        <v>392</v>
      </c>
    </row>
    <row r="2459" spans="1:10" x14ac:dyDescent="0.45">
      <c r="A2459" t="s">
        <v>14</v>
      </c>
      <c r="B2459" t="s">
        <v>116</v>
      </c>
      <c r="C2459" t="s">
        <v>119</v>
      </c>
      <c r="D2459" s="1" t="s">
        <v>531</v>
      </c>
      <c r="E2459" t="s">
        <v>52</v>
      </c>
      <c r="F2459" t="s">
        <v>27</v>
      </c>
      <c r="G2459" t="s">
        <v>254</v>
      </c>
      <c r="H2459" t="s">
        <v>287</v>
      </c>
      <c r="I2459" t="str">
        <f>RIGHT(HvDOutputData[[#This Row],[OPLocCode]],1)</f>
        <v>4</v>
      </c>
      <c r="J2459" t="s">
        <v>393</v>
      </c>
    </row>
    <row r="2460" spans="1:10" x14ac:dyDescent="0.45">
      <c r="A2460" t="s">
        <v>14</v>
      </c>
      <c r="B2460" t="s">
        <v>116</v>
      </c>
      <c r="C2460" t="s">
        <v>119</v>
      </c>
      <c r="D2460" s="1" t="s">
        <v>531</v>
      </c>
      <c r="E2460" t="s">
        <v>52</v>
      </c>
      <c r="F2460" t="s">
        <v>27</v>
      </c>
      <c r="G2460" t="s">
        <v>254</v>
      </c>
      <c r="H2460" t="s">
        <v>288</v>
      </c>
      <c r="I2460" t="str">
        <f>RIGHT(HvDOutputData[[#This Row],[OPLocCode]],1)</f>
        <v>5</v>
      </c>
      <c r="J2460" t="s">
        <v>394</v>
      </c>
    </row>
    <row r="2461" spans="1:10" x14ac:dyDescent="0.45">
      <c r="A2461" t="s">
        <v>14</v>
      </c>
      <c r="B2461" t="s">
        <v>116</v>
      </c>
      <c r="C2461" t="s">
        <v>119</v>
      </c>
      <c r="D2461" s="1" t="s">
        <v>531</v>
      </c>
      <c r="E2461" t="s">
        <v>52</v>
      </c>
      <c r="F2461" t="s">
        <v>27</v>
      </c>
      <c r="G2461" t="s">
        <v>254</v>
      </c>
      <c r="H2461" t="s">
        <v>289</v>
      </c>
      <c r="I2461" t="str">
        <f>RIGHT(HvDOutputData[[#This Row],[OPLocCode]],1)</f>
        <v>6</v>
      </c>
      <c r="J2461" t="s">
        <v>395</v>
      </c>
    </row>
    <row r="2462" spans="1:10" x14ac:dyDescent="0.45">
      <c r="A2462" t="s">
        <v>14</v>
      </c>
      <c r="B2462" t="s">
        <v>117</v>
      </c>
      <c r="C2462" t="s">
        <v>120</v>
      </c>
      <c r="D2462" s="1" t="s">
        <v>531</v>
      </c>
      <c r="E2462" t="s">
        <v>52</v>
      </c>
      <c r="F2462" t="s">
        <v>27</v>
      </c>
      <c r="G2462" t="s">
        <v>254</v>
      </c>
      <c r="H2462" t="s">
        <v>262</v>
      </c>
      <c r="I2462" t="str">
        <f>RIGHT(HvDOutputData[[#This Row],[OPLocCode]],1)</f>
        <v>1</v>
      </c>
      <c r="J2462" t="s">
        <v>362</v>
      </c>
    </row>
    <row r="2463" spans="1:10" x14ac:dyDescent="0.45">
      <c r="A2463" t="s">
        <v>14</v>
      </c>
      <c r="B2463" t="s">
        <v>117</v>
      </c>
      <c r="C2463" t="s">
        <v>120</v>
      </c>
      <c r="D2463" s="1" t="s">
        <v>531</v>
      </c>
      <c r="E2463" t="s">
        <v>52</v>
      </c>
      <c r="F2463" t="s">
        <v>27</v>
      </c>
      <c r="G2463" t="s">
        <v>254</v>
      </c>
      <c r="H2463" t="s">
        <v>263</v>
      </c>
      <c r="I2463" t="str">
        <f>RIGHT(HvDOutputData[[#This Row],[OPLocCode]],1)</f>
        <v>2</v>
      </c>
      <c r="J2463" t="s">
        <v>363</v>
      </c>
    </row>
    <row r="2464" spans="1:10" x14ac:dyDescent="0.45">
      <c r="A2464" t="s">
        <v>14</v>
      </c>
      <c r="B2464" t="s">
        <v>117</v>
      </c>
      <c r="C2464" t="s">
        <v>120</v>
      </c>
      <c r="D2464" s="1" t="s">
        <v>531</v>
      </c>
      <c r="E2464" t="s">
        <v>52</v>
      </c>
      <c r="F2464" t="s">
        <v>27</v>
      </c>
      <c r="G2464" t="s">
        <v>254</v>
      </c>
      <c r="H2464" t="s">
        <v>264</v>
      </c>
      <c r="I2464" t="str">
        <f>RIGHT(HvDOutputData[[#This Row],[OPLocCode]],1)</f>
        <v>3</v>
      </c>
      <c r="J2464" t="s">
        <v>364</v>
      </c>
    </row>
    <row r="2465" spans="1:10" x14ac:dyDescent="0.45">
      <c r="A2465" t="s">
        <v>14</v>
      </c>
      <c r="B2465" t="s">
        <v>117</v>
      </c>
      <c r="C2465" t="s">
        <v>120</v>
      </c>
      <c r="D2465" s="1" t="s">
        <v>531</v>
      </c>
      <c r="E2465" t="s">
        <v>52</v>
      </c>
      <c r="F2465" t="s">
        <v>27</v>
      </c>
      <c r="G2465" t="s">
        <v>254</v>
      </c>
      <c r="H2465" t="s">
        <v>265</v>
      </c>
      <c r="I2465" t="str">
        <f>RIGHT(HvDOutputData[[#This Row],[OPLocCode]],1)</f>
        <v>4</v>
      </c>
      <c r="J2465" t="s">
        <v>468</v>
      </c>
    </row>
    <row r="2466" spans="1:10" x14ac:dyDescent="0.45">
      <c r="A2466" t="s">
        <v>14</v>
      </c>
      <c r="B2466" t="s">
        <v>117</v>
      </c>
      <c r="C2466" t="s">
        <v>120</v>
      </c>
      <c r="D2466" s="1" t="s">
        <v>531</v>
      </c>
      <c r="E2466" t="s">
        <v>52</v>
      </c>
      <c r="F2466" t="s">
        <v>27</v>
      </c>
      <c r="G2466" t="s">
        <v>254</v>
      </c>
      <c r="H2466" t="s">
        <v>266</v>
      </c>
      <c r="I2466" t="str">
        <f>RIGHT(HvDOutputData[[#This Row],[OPLocCode]],1)</f>
        <v>5</v>
      </c>
      <c r="J2466" t="s">
        <v>365</v>
      </c>
    </row>
    <row r="2467" spans="1:10" x14ac:dyDescent="0.45">
      <c r="A2467" t="s">
        <v>14</v>
      </c>
      <c r="B2467" t="s">
        <v>117</v>
      </c>
      <c r="C2467" t="s">
        <v>120</v>
      </c>
      <c r="D2467" s="1" t="s">
        <v>531</v>
      </c>
      <c r="E2467" t="s">
        <v>52</v>
      </c>
      <c r="F2467" t="s">
        <v>27</v>
      </c>
      <c r="G2467" t="s">
        <v>254</v>
      </c>
      <c r="H2467" t="s">
        <v>267</v>
      </c>
      <c r="I2467" t="str">
        <f>RIGHT(HvDOutputData[[#This Row],[OPLocCode]],1)</f>
        <v>6</v>
      </c>
      <c r="J2467" t="s">
        <v>366</v>
      </c>
    </row>
    <row r="2468" spans="1:10" x14ac:dyDescent="0.45">
      <c r="A2468" t="s">
        <v>14</v>
      </c>
      <c r="B2468" t="s">
        <v>117</v>
      </c>
      <c r="C2468" t="s">
        <v>120</v>
      </c>
      <c r="D2468" s="1" t="s">
        <v>531</v>
      </c>
      <c r="E2468" t="s">
        <v>52</v>
      </c>
      <c r="F2468" t="s">
        <v>27</v>
      </c>
      <c r="G2468" t="s">
        <v>254</v>
      </c>
      <c r="H2468" t="s">
        <v>256</v>
      </c>
      <c r="I2468" t="str">
        <f>RIGHT(HvDOutputData[[#This Row],[OPLocCode]],1)</f>
        <v>1</v>
      </c>
      <c r="J2468" t="s">
        <v>367</v>
      </c>
    </row>
    <row r="2469" spans="1:10" x14ac:dyDescent="0.45">
      <c r="A2469" t="s">
        <v>14</v>
      </c>
      <c r="B2469" t="s">
        <v>117</v>
      </c>
      <c r="C2469" t="s">
        <v>120</v>
      </c>
      <c r="D2469" s="1" t="s">
        <v>531</v>
      </c>
      <c r="E2469" t="s">
        <v>52</v>
      </c>
      <c r="F2469" t="s">
        <v>27</v>
      </c>
      <c r="G2469" t="s">
        <v>254</v>
      </c>
      <c r="H2469" t="s">
        <v>257</v>
      </c>
      <c r="I2469" t="str">
        <f>RIGHT(HvDOutputData[[#This Row],[OPLocCode]],1)</f>
        <v>2</v>
      </c>
      <c r="J2469" t="s">
        <v>368</v>
      </c>
    </row>
    <row r="2470" spans="1:10" x14ac:dyDescent="0.45">
      <c r="A2470" t="s">
        <v>14</v>
      </c>
      <c r="B2470" t="s">
        <v>117</v>
      </c>
      <c r="C2470" t="s">
        <v>120</v>
      </c>
      <c r="D2470" s="1" t="s">
        <v>531</v>
      </c>
      <c r="E2470" t="s">
        <v>52</v>
      </c>
      <c r="F2470" t="s">
        <v>27</v>
      </c>
      <c r="G2470" t="s">
        <v>254</v>
      </c>
      <c r="H2470" t="s">
        <v>258</v>
      </c>
      <c r="I2470" t="str">
        <f>RIGHT(HvDOutputData[[#This Row],[OPLocCode]],1)</f>
        <v>3</v>
      </c>
      <c r="J2470" t="s">
        <v>369</v>
      </c>
    </row>
    <row r="2471" spans="1:10" x14ac:dyDescent="0.45">
      <c r="A2471" t="s">
        <v>14</v>
      </c>
      <c r="B2471" t="s">
        <v>117</v>
      </c>
      <c r="C2471" t="s">
        <v>120</v>
      </c>
      <c r="D2471" s="1" t="s">
        <v>531</v>
      </c>
      <c r="E2471" t="s">
        <v>52</v>
      </c>
      <c r="F2471" t="s">
        <v>27</v>
      </c>
      <c r="G2471" t="s">
        <v>254</v>
      </c>
      <c r="H2471" t="s">
        <v>259</v>
      </c>
      <c r="I2471" t="str">
        <f>RIGHT(HvDOutputData[[#This Row],[OPLocCode]],1)</f>
        <v>4</v>
      </c>
      <c r="J2471" t="s">
        <v>469</v>
      </c>
    </row>
    <row r="2472" spans="1:10" x14ac:dyDescent="0.45">
      <c r="A2472" t="s">
        <v>14</v>
      </c>
      <c r="B2472" t="s">
        <v>117</v>
      </c>
      <c r="C2472" t="s">
        <v>120</v>
      </c>
      <c r="D2472" s="1" t="s">
        <v>531</v>
      </c>
      <c r="E2472" t="s">
        <v>52</v>
      </c>
      <c r="F2472" t="s">
        <v>27</v>
      </c>
      <c r="G2472" t="s">
        <v>254</v>
      </c>
      <c r="H2472" t="s">
        <v>260</v>
      </c>
      <c r="I2472" t="str">
        <f>RIGHT(HvDOutputData[[#This Row],[OPLocCode]],1)</f>
        <v>5</v>
      </c>
      <c r="J2472" t="s">
        <v>370</v>
      </c>
    </row>
    <row r="2473" spans="1:10" x14ac:dyDescent="0.45">
      <c r="A2473" t="s">
        <v>14</v>
      </c>
      <c r="B2473" t="s">
        <v>117</v>
      </c>
      <c r="C2473" t="s">
        <v>120</v>
      </c>
      <c r="D2473" s="1" t="s">
        <v>531</v>
      </c>
      <c r="E2473" t="s">
        <v>52</v>
      </c>
      <c r="F2473" t="s">
        <v>27</v>
      </c>
      <c r="G2473" t="s">
        <v>254</v>
      </c>
      <c r="H2473" t="s">
        <v>261</v>
      </c>
      <c r="I2473" t="str">
        <f>RIGHT(HvDOutputData[[#This Row],[OPLocCode]],1)</f>
        <v>6</v>
      </c>
      <c r="J2473" t="s">
        <v>371</v>
      </c>
    </row>
    <row r="2474" spans="1:10" x14ac:dyDescent="0.45">
      <c r="A2474" t="s">
        <v>14</v>
      </c>
      <c r="B2474" t="s">
        <v>117</v>
      </c>
      <c r="C2474" t="s">
        <v>120</v>
      </c>
      <c r="D2474" s="1" t="s">
        <v>531</v>
      </c>
      <c r="E2474" t="s">
        <v>52</v>
      </c>
      <c r="F2474" t="s">
        <v>27</v>
      </c>
      <c r="G2474" t="s">
        <v>254</v>
      </c>
      <c r="H2474" t="s">
        <v>268</v>
      </c>
      <c r="I2474" t="str">
        <f>RIGHT(HvDOutputData[[#This Row],[OPLocCode]],1)</f>
        <v>1</v>
      </c>
      <c r="J2474" t="s">
        <v>372</v>
      </c>
    </row>
    <row r="2475" spans="1:10" x14ac:dyDescent="0.45">
      <c r="A2475" t="s">
        <v>14</v>
      </c>
      <c r="B2475" t="s">
        <v>117</v>
      </c>
      <c r="C2475" t="s">
        <v>120</v>
      </c>
      <c r="D2475" s="1" t="s">
        <v>531</v>
      </c>
      <c r="E2475" t="s">
        <v>52</v>
      </c>
      <c r="F2475" t="s">
        <v>27</v>
      </c>
      <c r="G2475" t="s">
        <v>254</v>
      </c>
      <c r="H2475" t="s">
        <v>269</v>
      </c>
      <c r="I2475" t="str">
        <f>RIGHT(HvDOutputData[[#This Row],[OPLocCode]],1)</f>
        <v>2</v>
      </c>
      <c r="J2475" t="s">
        <v>373</v>
      </c>
    </row>
    <row r="2476" spans="1:10" x14ac:dyDescent="0.45">
      <c r="A2476" t="s">
        <v>14</v>
      </c>
      <c r="B2476" t="s">
        <v>117</v>
      </c>
      <c r="C2476" t="s">
        <v>120</v>
      </c>
      <c r="D2476" s="1" t="s">
        <v>531</v>
      </c>
      <c r="E2476" t="s">
        <v>52</v>
      </c>
      <c r="F2476" t="s">
        <v>27</v>
      </c>
      <c r="G2476" t="s">
        <v>254</v>
      </c>
      <c r="H2476" t="s">
        <v>270</v>
      </c>
      <c r="I2476" t="str">
        <f>RIGHT(HvDOutputData[[#This Row],[OPLocCode]],1)</f>
        <v>3</v>
      </c>
      <c r="J2476" t="s">
        <v>374</v>
      </c>
    </row>
    <row r="2477" spans="1:10" x14ac:dyDescent="0.45">
      <c r="A2477" t="s">
        <v>14</v>
      </c>
      <c r="B2477" t="s">
        <v>117</v>
      </c>
      <c r="C2477" t="s">
        <v>120</v>
      </c>
      <c r="D2477" s="1" t="s">
        <v>531</v>
      </c>
      <c r="E2477" t="s">
        <v>52</v>
      </c>
      <c r="F2477" t="s">
        <v>27</v>
      </c>
      <c r="G2477" t="s">
        <v>254</v>
      </c>
      <c r="H2477" t="s">
        <v>271</v>
      </c>
      <c r="I2477" t="str">
        <f>RIGHT(HvDOutputData[[#This Row],[OPLocCode]],1)</f>
        <v>4</v>
      </c>
      <c r="J2477" t="s">
        <v>375</v>
      </c>
    </row>
    <row r="2478" spans="1:10" x14ac:dyDescent="0.45">
      <c r="A2478" t="s">
        <v>14</v>
      </c>
      <c r="B2478" t="s">
        <v>117</v>
      </c>
      <c r="C2478" t="s">
        <v>120</v>
      </c>
      <c r="D2478" s="1" t="s">
        <v>531</v>
      </c>
      <c r="E2478" t="s">
        <v>52</v>
      </c>
      <c r="F2478" t="s">
        <v>27</v>
      </c>
      <c r="G2478" t="s">
        <v>254</v>
      </c>
      <c r="H2478" t="s">
        <v>272</v>
      </c>
      <c r="I2478" t="str">
        <f>RIGHT(HvDOutputData[[#This Row],[OPLocCode]],1)</f>
        <v>5</v>
      </c>
      <c r="J2478" t="s">
        <v>376</v>
      </c>
    </row>
    <row r="2479" spans="1:10" x14ac:dyDescent="0.45">
      <c r="A2479" t="s">
        <v>14</v>
      </c>
      <c r="B2479" t="s">
        <v>117</v>
      </c>
      <c r="C2479" t="s">
        <v>120</v>
      </c>
      <c r="D2479" s="1" t="s">
        <v>531</v>
      </c>
      <c r="E2479" t="s">
        <v>52</v>
      </c>
      <c r="F2479" t="s">
        <v>27</v>
      </c>
      <c r="G2479" t="s">
        <v>254</v>
      </c>
      <c r="H2479" t="s">
        <v>273</v>
      </c>
      <c r="I2479" t="str">
        <f>RIGHT(HvDOutputData[[#This Row],[OPLocCode]],1)</f>
        <v>6</v>
      </c>
      <c r="J2479" t="s">
        <v>377</v>
      </c>
    </row>
    <row r="2480" spans="1:10" x14ac:dyDescent="0.45">
      <c r="A2480" t="s">
        <v>14</v>
      </c>
      <c r="B2480" t="s">
        <v>117</v>
      </c>
      <c r="C2480" t="s">
        <v>120</v>
      </c>
      <c r="D2480" s="1" t="s">
        <v>531</v>
      </c>
      <c r="E2480" t="s">
        <v>52</v>
      </c>
      <c r="F2480" t="s">
        <v>27</v>
      </c>
      <c r="G2480" t="s">
        <v>254</v>
      </c>
      <c r="H2480" t="s">
        <v>274</v>
      </c>
      <c r="I2480" t="str">
        <f>RIGHT(HvDOutputData[[#This Row],[OPLocCode]],1)</f>
        <v>1</v>
      </c>
      <c r="J2480" t="s">
        <v>378</v>
      </c>
    </row>
    <row r="2481" spans="1:10" x14ac:dyDescent="0.45">
      <c r="A2481" t="s">
        <v>14</v>
      </c>
      <c r="B2481" t="s">
        <v>117</v>
      </c>
      <c r="C2481" t="s">
        <v>120</v>
      </c>
      <c r="D2481" s="1" t="s">
        <v>531</v>
      </c>
      <c r="E2481" t="s">
        <v>52</v>
      </c>
      <c r="F2481" t="s">
        <v>27</v>
      </c>
      <c r="G2481" t="s">
        <v>254</v>
      </c>
      <c r="H2481" t="s">
        <v>275</v>
      </c>
      <c r="I2481" t="str">
        <f>RIGHT(HvDOutputData[[#This Row],[OPLocCode]],1)</f>
        <v>2</v>
      </c>
      <c r="J2481" t="s">
        <v>379</v>
      </c>
    </row>
    <row r="2482" spans="1:10" x14ac:dyDescent="0.45">
      <c r="A2482" t="s">
        <v>14</v>
      </c>
      <c r="B2482" t="s">
        <v>117</v>
      </c>
      <c r="C2482" t="s">
        <v>120</v>
      </c>
      <c r="D2482" s="1" t="s">
        <v>531</v>
      </c>
      <c r="E2482" t="s">
        <v>52</v>
      </c>
      <c r="F2482" t="s">
        <v>27</v>
      </c>
      <c r="G2482" t="s">
        <v>254</v>
      </c>
      <c r="H2482" t="s">
        <v>276</v>
      </c>
      <c r="I2482" t="str">
        <f>RIGHT(HvDOutputData[[#This Row],[OPLocCode]],1)</f>
        <v>3</v>
      </c>
      <c r="J2482" t="s">
        <v>380</v>
      </c>
    </row>
    <row r="2483" spans="1:10" x14ac:dyDescent="0.45">
      <c r="A2483" t="s">
        <v>14</v>
      </c>
      <c r="B2483" t="s">
        <v>117</v>
      </c>
      <c r="C2483" t="s">
        <v>120</v>
      </c>
      <c r="D2483" s="1" t="s">
        <v>531</v>
      </c>
      <c r="E2483" t="s">
        <v>52</v>
      </c>
      <c r="F2483" t="s">
        <v>27</v>
      </c>
      <c r="G2483" t="s">
        <v>254</v>
      </c>
      <c r="H2483" t="s">
        <v>277</v>
      </c>
      <c r="I2483" t="str">
        <f>RIGHT(HvDOutputData[[#This Row],[OPLocCode]],1)</f>
        <v>4</v>
      </c>
      <c r="J2483" t="s">
        <v>381</v>
      </c>
    </row>
    <row r="2484" spans="1:10" x14ac:dyDescent="0.45">
      <c r="A2484" t="s">
        <v>14</v>
      </c>
      <c r="B2484" t="s">
        <v>117</v>
      </c>
      <c r="C2484" t="s">
        <v>120</v>
      </c>
      <c r="D2484" s="1" t="s">
        <v>531</v>
      </c>
      <c r="E2484" t="s">
        <v>52</v>
      </c>
      <c r="F2484" t="s">
        <v>27</v>
      </c>
      <c r="G2484" t="s">
        <v>254</v>
      </c>
      <c r="H2484" t="s">
        <v>278</v>
      </c>
      <c r="I2484" t="str">
        <f>RIGHT(HvDOutputData[[#This Row],[OPLocCode]],1)</f>
        <v>5</v>
      </c>
      <c r="J2484" t="s">
        <v>382</v>
      </c>
    </row>
    <row r="2485" spans="1:10" x14ac:dyDescent="0.45">
      <c r="A2485" t="s">
        <v>14</v>
      </c>
      <c r="B2485" t="s">
        <v>117</v>
      </c>
      <c r="C2485" t="s">
        <v>120</v>
      </c>
      <c r="D2485" s="1" t="s">
        <v>531</v>
      </c>
      <c r="E2485" t="s">
        <v>52</v>
      </c>
      <c r="F2485" t="s">
        <v>27</v>
      </c>
      <c r="G2485" t="s">
        <v>254</v>
      </c>
      <c r="H2485" t="s">
        <v>279</v>
      </c>
      <c r="I2485" t="str">
        <f>RIGHT(HvDOutputData[[#This Row],[OPLocCode]],1)</f>
        <v>6</v>
      </c>
      <c r="J2485" t="s">
        <v>383</v>
      </c>
    </row>
    <row r="2486" spans="1:10" x14ac:dyDescent="0.45">
      <c r="A2486" t="s">
        <v>14</v>
      </c>
      <c r="B2486" t="s">
        <v>117</v>
      </c>
      <c r="C2486" t="s">
        <v>120</v>
      </c>
      <c r="D2486" s="1" t="s">
        <v>531</v>
      </c>
      <c r="E2486" t="s">
        <v>52</v>
      </c>
      <c r="F2486" t="s">
        <v>27</v>
      </c>
      <c r="G2486" t="s">
        <v>254</v>
      </c>
      <c r="H2486" t="s">
        <v>280</v>
      </c>
      <c r="I2486" t="str">
        <f>RIGHT(HvDOutputData[[#This Row],[OPLocCode]],1)</f>
        <v>1</v>
      </c>
      <c r="J2486" t="s">
        <v>384</v>
      </c>
    </row>
    <row r="2487" spans="1:10" x14ac:dyDescent="0.45">
      <c r="A2487" t="s">
        <v>14</v>
      </c>
      <c r="B2487" t="s">
        <v>117</v>
      </c>
      <c r="C2487" t="s">
        <v>120</v>
      </c>
      <c r="D2487" s="1" t="s">
        <v>531</v>
      </c>
      <c r="E2487" t="s">
        <v>52</v>
      </c>
      <c r="F2487" t="s">
        <v>27</v>
      </c>
      <c r="G2487" t="s">
        <v>254</v>
      </c>
      <c r="H2487" t="s">
        <v>281</v>
      </c>
      <c r="I2487" t="str">
        <f>RIGHT(HvDOutputData[[#This Row],[OPLocCode]],1)</f>
        <v>2</v>
      </c>
      <c r="J2487" t="s">
        <v>385</v>
      </c>
    </row>
    <row r="2488" spans="1:10" x14ac:dyDescent="0.45">
      <c r="A2488" t="s">
        <v>14</v>
      </c>
      <c r="B2488" t="s">
        <v>117</v>
      </c>
      <c r="C2488" t="s">
        <v>120</v>
      </c>
      <c r="D2488" s="1" t="s">
        <v>531</v>
      </c>
      <c r="E2488" t="s">
        <v>52</v>
      </c>
      <c r="F2488" t="s">
        <v>27</v>
      </c>
      <c r="G2488" t="s">
        <v>254</v>
      </c>
      <c r="H2488" t="s">
        <v>282</v>
      </c>
      <c r="I2488" t="str">
        <f>RIGHT(HvDOutputData[[#This Row],[OPLocCode]],1)</f>
        <v>3</v>
      </c>
      <c r="J2488" t="s">
        <v>386</v>
      </c>
    </row>
    <row r="2489" spans="1:10" x14ac:dyDescent="0.45">
      <c r="A2489" t="s">
        <v>14</v>
      </c>
      <c r="B2489" t="s">
        <v>117</v>
      </c>
      <c r="C2489" t="s">
        <v>120</v>
      </c>
      <c r="D2489" s="1" t="s">
        <v>531</v>
      </c>
      <c r="E2489" t="s">
        <v>52</v>
      </c>
      <c r="F2489" t="s">
        <v>27</v>
      </c>
      <c r="G2489" t="s">
        <v>254</v>
      </c>
      <c r="H2489" t="s">
        <v>283</v>
      </c>
      <c r="I2489" t="str">
        <f>RIGHT(HvDOutputData[[#This Row],[OPLocCode]],1)</f>
        <v>4</v>
      </c>
      <c r="J2489" t="s">
        <v>387</v>
      </c>
    </row>
    <row r="2490" spans="1:10" x14ac:dyDescent="0.45">
      <c r="A2490" t="s">
        <v>14</v>
      </c>
      <c r="B2490" t="s">
        <v>117</v>
      </c>
      <c r="C2490" t="s">
        <v>120</v>
      </c>
      <c r="D2490" s="1" t="s">
        <v>531</v>
      </c>
      <c r="E2490" t="s">
        <v>52</v>
      </c>
      <c r="F2490" t="s">
        <v>27</v>
      </c>
      <c r="G2490" t="s">
        <v>254</v>
      </c>
      <c r="H2490" t="s">
        <v>284</v>
      </c>
      <c r="I2490" t="str">
        <f>RIGHT(HvDOutputData[[#This Row],[OPLocCode]],1)</f>
        <v>5</v>
      </c>
      <c r="J2490" t="s">
        <v>388</v>
      </c>
    </row>
    <row r="2491" spans="1:10" x14ac:dyDescent="0.45">
      <c r="A2491" t="s">
        <v>14</v>
      </c>
      <c r="B2491" t="s">
        <v>117</v>
      </c>
      <c r="C2491" t="s">
        <v>120</v>
      </c>
      <c r="D2491" s="1" t="s">
        <v>531</v>
      </c>
      <c r="E2491" t="s">
        <v>52</v>
      </c>
      <c r="F2491" t="s">
        <v>27</v>
      </c>
      <c r="G2491" t="s">
        <v>254</v>
      </c>
      <c r="H2491" t="s">
        <v>285</v>
      </c>
      <c r="I2491" t="str">
        <f>RIGHT(HvDOutputData[[#This Row],[OPLocCode]],1)</f>
        <v>6</v>
      </c>
      <c r="J2491" t="s">
        <v>389</v>
      </c>
    </row>
    <row r="2492" spans="1:10" x14ac:dyDescent="0.45">
      <c r="A2492" t="s">
        <v>14</v>
      </c>
      <c r="B2492" t="s">
        <v>117</v>
      </c>
      <c r="C2492" t="s">
        <v>120</v>
      </c>
      <c r="D2492" s="1" t="s">
        <v>531</v>
      </c>
      <c r="E2492" t="s">
        <v>52</v>
      </c>
      <c r="F2492" t="s">
        <v>27</v>
      </c>
      <c r="G2492" t="s">
        <v>254</v>
      </c>
      <c r="H2492" t="s">
        <v>29</v>
      </c>
      <c r="I2492" t="str">
        <f>RIGHT(HvDOutputData[[#This Row],[OPLocCode]],1)</f>
        <v>1</v>
      </c>
      <c r="J2492" t="s">
        <v>390</v>
      </c>
    </row>
    <row r="2493" spans="1:10" x14ac:dyDescent="0.45">
      <c r="A2493" t="s">
        <v>14</v>
      </c>
      <c r="B2493" t="s">
        <v>117</v>
      </c>
      <c r="C2493" t="s">
        <v>120</v>
      </c>
      <c r="D2493" s="1" t="s">
        <v>531</v>
      </c>
      <c r="E2493" t="s">
        <v>52</v>
      </c>
      <c r="F2493" t="s">
        <v>27</v>
      </c>
      <c r="G2493" t="s">
        <v>254</v>
      </c>
      <c r="H2493" t="s">
        <v>137</v>
      </c>
      <c r="I2493" t="str">
        <f>RIGHT(HvDOutputData[[#This Row],[OPLocCode]],1)</f>
        <v>2</v>
      </c>
      <c r="J2493" t="s">
        <v>391</v>
      </c>
    </row>
    <row r="2494" spans="1:10" x14ac:dyDescent="0.45">
      <c r="A2494" t="s">
        <v>14</v>
      </c>
      <c r="B2494" t="s">
        <v>117</v>
      </c>
      <c r="C2494" t="s">
        <v>120</v>
      </c>
      <c r="D2494" s="1" t="s">
        <v>531</v>
      </c>
      <c r="E2494" t="s">
        <v>52</v>
      </c>
      <c r="F2494" t="s">
        <v>27</v>
      </c>
      <c r="G2494" t="s">
        <v>254</v>
      </c>
      <c r="H2494" t="s">
        <v>286</v>
      </c>
      <c r="I2494" t="str">
        <f>RIGHT(HvDOutputData[[#This Row],[OPLocCode]],1)</f>
        <v>3</v>
      </c>
      <c r="J2494" t="s">
        <v>392</v>
      </c>
    </row>
    <row r="2495" spans="1:10" x14ac:dyDescent="0.45">
      <c r="A2495" t="s">
        <v>14</v>
      </c>
      <c r="B2495" t="s">
        <v>117</v>
      </c>
      <c r="C2495" t="s">
        <v>120</v>
      </c>
      <c r="D2495" s="1" t="s">
        <v>531</v>
      </c>
      <c r="E2495" t="s">
        <v>52</v>
      </c>
      <c r="F2495" t="s">
        <v>27</v>
      </c>
      <c r="G2495" t="s">
        <v>254</v>
      </c>
      <c r="H2495" t="s">
        <v>287</v>
      </c>
      <c r="I2495" t="str">
        <f>RIGHT(HvDOutputData[[#This Row],[OPLocCode]],1)</f>
        <v>4</v>
      </c>
      <c r="J2495" t="s">
        <v>393</v>
      </c>
    </row>
    <row r="2496" spans="1:10" x14ac:dyDescent="0.45">
      <c r="A2496" t="s">
        <v>14</v>
      </c>
      <c r="B2496" t="s">
        <v>117</v>
      </c>
      <c r="C2496" t="s">
        <v>120</v>
      </c>
      <c r="D2496" s="1" t="s">
        <v>531</v>
      </c>
      <c r="E2496" t="s">
        <v>52</v>
      </c>
      <c r="F2496" t="s">
        <v>27</v>
      </c>
      <c r="G2496" t="s">
        <v>254</v>
      </c>
      <c r="H2496" t="s">
        <v>288</v>
      </c>
      <c r="I2496" t="str">
        <f>RIGHT(HvDOutputData[[#This Row],[OPLocCode]],1)</f>
        <v>5</v>
      </c>
      <c r="J2496" t="s">
        <v>394</v>
      </c>
    </row>
    <row r="2497" spans="1:10" x14ac:dyDescent="0.45">
      <c r="A2497" t="s">
        <v>14</v>
      </c>
      <c r="B2497" t="s">
        <v>117</v>
      </c>
      <c r="C2497" t="s">
        <v>120</v>
      </c>
      <c r="D2497" s="1" t="s">
        <v>531</v>
      </c>
      <c r="E2497" t="s">
        <v>52</v>
      </c>
      <c r="F2497" t="s">
        <v>27</v>
      </c>
      <c r="G2497" t="s">
        <v>254</v>
      </c>
      <c r="H2497" t="s">
        <v>289</v>
      </c>
      <c r="I2497" t="str">
        <f>RIGHT(HvDOutputData[[#This Row],[OPLocCode]],1)</f>
        <v>6</v>
      </c>
      <c r="J2497" t="s">
        <v>395</v>
      </c>
    </row>
    <row r="2498" spans="1:10" x14ac:dyDescent="0.45">
      <c r="A2498" t="s">
        <v>14</v>
      </c>
      <c r="B2498" t="s">
        <v>118</v>
      </c>
      <c r="C2498" t="s">
        <v>121</v>
      </c>
      <c r="D2498" s="1" t="s">
        <v>531</v>
      </c>
      <c r="E2498" t="s">
        <v>52</v>
      </c>
      <c r="F2498" t="s">
        <v>27</v>
      </c>
      <c r="G2498" t="s">
        <v>254</v>
      </c>
      <c r="H2498" t="s">
        <v>299</v>
      </c>
      <c r="I2498" t="str">
        <f>RIGHT(HvDOutputData[[#This Row],[OPLocCode]],1)</f>
        <v>A</v>
      </c>
      <c r="J2498" t="s">
        <v>396</v>
      </c>
    </row>
    <row r="2499" spans="1:10" x14ac:dyDescent="0.45">
      <c r="A2499" t="s">
        <v>14</v>
      </c>
      <c r="B2499" t="s">
        <v>118</v>
      </c>
      <c r="C2499" t="s">
        <v>121</v>
      </c>
      <c r="D2499" s="1" t="s">
        <v>531</v>
      </c>
      <c r="E2499" t="s">
        <v>52</v>
      </c>
      <c r="F2499" t="s">
        <v>27</v>
      </c>
      <c r="G2499" t="s">
        <v>254</v>
      </c>
      <c r="H2499" t="s">
        <v>300</v>
      </c>
      <c r="I2499" t="str">
        <f>RIGHT(HvDOutputData[[#This Row],[OPLocCode]],1)</f>
        <v>B</v>
      </c>
      <c r="J2499" t="s">
        <v>402</v>
      </c>
    </row>
    <row r="2500" spans="1:10" x14ac:dyDescent="0.45">
      <c r="A2500" t="s">
        <v>14</v>
      </c>
      <c r="B2500" t="s">
        <v>118</v>
      </c>
      <c r="C2500" t="s">
        <v>121</v>
      </c>
      <c r="D2500" s="1" t="s">
        <v>531</v>
      </c>
      <c r="E2500" t="s">
        <v>52</v>
      </c>
      <c r="F2500" t="s">
        <v>27</v>
      </c>
      <c r="G2500" t="s">
        <v>254</v>
      </c>
      <c r="H2500" t="s">
        <v>301</v>
      </c>
      <c r="I2500" t="str">
        <f>RIGHT(HvDOutputData[[#This Row],[OPLocCode]],1)</f>
        <v>C</v>
      </c>
      <c r="J2500" t="s">
        <v>408</v>
      </c>
    </row>
    <row r="2501" spans="1:10" x14ac:dyDescent="0.45">
      <c r="A2501" t="s">
        <v>14</v>
      </c>
      <c r="B2501" t="s">
        <v>118</v>
      </c>
      <c r="C2501" t="s">
        <v>121</v>
      </c>
      <c r="D2501" s="1" t="s">
        <v>531</v>
      </c>
      <c r="E2501" t="s">
        <v>52</v>
      </c>
      <c r="F2501" t="s">
        <v>27</v>
      </c>
      <c r="G2501" t="s">
        <v>254</v>
      </c>
      <c r="H2501" t="s">
        <v>290</v>
      </c>
      <c r="I2501" t="str">
        <f>RIGHT(HvDOutputData[[#This Row],[OPLocCode]],1)</f>
        <v>A</v>
      </c>
      <c r="J2501" t="s">
        <v>414</v>
      </c>
    </row>
    <row r="2502" spans="1:10" x14ac:dyDescent="0.45">
      <c r="A2502" t="s">
        <v>14</v>
      </c>
      <c r="B2502" t="s">
        <v>118</v>
      </c>
      <c r="C2502" t="s">
        <v>121</v>
      </c>
      <c r="D2502" s="1" t="s">
        <v>531</v>
      </c>
      <c r="E2502" t="s">
        <v>52</v>
      </c>
      <c r="F2502" t="s">
        <v>27</v>
      </c>
      <c r="G2502" t="s">
        <v>254</v>
      </c>
      <c r="H2502" t="s">
        <v>291</v>
      </c>
      <c r="I2502" t="str">
        <f>RIGHT(HvDOutputData[[#This Row],[OPLocCode]],1)</f>
        <v>B</v>
      </c>
      <c r="J2502" t="s">
        <v>420</v>
      </c>
    </row>
    <row r="2503" spans="1:10" x14ac:dyDescent="0.45">
      <c r="A2503" t="s">
        <v>14</v>
      </c>
      <c r="B2503" t="s">
        <v>118</v>
      </c>
      <c r="C2503" t="s">
        <v>121</v>
      </c>
      <c r="D2503" s="1" t="s">
        <v>531</v>
      </c>
      <c r="E2503" t="s">
        <v>52</v>
      </c>
      <c r="F2503" t="s">
        <v>27</v>
      </c>
      <c r="G2503" t="s">
        <v>254</v>
      </c>
      <c r="H2503" t="s">
        <v>292</v>
      </c>
      <c r="I2503" t="str">
        <f>RIGHT(HvDOutputData[[#This Row],[OPLocCode]],1)</f>
        <v>C</v>
      </c>
      <c r="J2503" t="s">
        <v>426</v>
      </c>
    </row>
    <row r="2504" spans="1:10" x14ac:dyDescent="0.45">
      <c r="A2504" t="s">
        <v>14</v>
      </c>
      <c r="B2504" t="s">
        <v>118</v>
      </c>
      <c r="C2504" t="s">
        <v>121</v>
      </c>
      <c r="D2504" s="1" t="s">
        <v>531</v>
      </c>
      <c r="E2504" t="s">
        <v>52</v>
      </c>
      <c r="F2504" t="s">
        <v>27</v>
      </c>
      <c r="G2504" t="s">
        <v>254</v>
      </c>
      <c r="H2504" t="s">
        <v>293</v>
      </c>
      <c r="I2504" t="str">
        <f>RIGHT(HvDOutputData[[#This Row],[OPLocCode]],1)</f>
        <v>A</v>
      </c>
      <c r="J2504" t="s">
        <v>432</v>
      </c>
    </row>
    <row r="2505" spans="1:10" x14ac:dyDescent="0.45">
      <c r="A2505" t="s">
        <v>14</v>
      </c>
      <c r="B2505" t="s">
        <v>118</v>
      </c>
      <c r="C2505" t="s">
        <v>121</v>
      </c>
      <c r="D2505" s="1" t="s">
        <v>531</v>
      </c>
      <c r="E2505" t="s">
        <v>52</v>
      </c>
      <c r="F2505" t="s">
        <v>27</v>
      </c>
      <c r="G2505" t="s">
        <v>254</v>
      </c>
      <c r="H2505" t="s">
        <v>294</v>
      </c>
      <c r="I2505" t="str">
        <f>RIGHT(HvDOutputData[[#This Row],[OPLocCode]],1)</f>
        <v>B</v>
      </c>
      <c r="J2505" t="s">
        <v>438</v>
      </c>
    </row>
    <row r="2506" spans="1:10" x14ac:dyDescent="0.45">
      <c r="A2506" t="s">
        <v>14</v>
      </c>
      <c r="B2506" t="s">
        <v>118</v>
      </c>
      <c r="C2506" t="s">
        <v>121</v>
      </c>
      <c r="D2506" s="1" t="s">
        <v>531</v>
      </c>
      <c r="E2506" t="s">
        <v>52</v>
      </c>
      <c r="F2506" t="s">
        <v>27</v>
      </c>
      <c r="G2506" t="s">
        <v>254</v>
      </c>
      <c r="H2506" t="s">
        <v>295</v>
      </c>
      <c r="I2506" t="str">
        <f>RIGHT(HvDOutputData[[#This Row],[OPLocCode]],1)</f>
        <v>C</v>
      </c>
      <c r="J2506" t="s">
        <v>444</v>
      </c>
    </row>
    <row r="2507" spans="1:10" x14ac:dyDescent="0.45">
      <c r="A2507" t="s">
        <v>14</v>
      </c>
      <c r="B2507" t="s">
        <v>118</v>
      </c>
      <c r="C2507" t="s">
        <v>121</v>
      </c>
      <c r="D2507" s="1" t="s">
        <v>531</v>
      </c>
      <c r="E2507" t="s">
        <v>52</v>
      </c>
      <c r="F2507" t="s">
        <v>27</v>
      </c>
      <c r="G2507" t="s">
        <v>254</v>
      </c>
      <c r="H2507" t="s">
        <v>296</v>
      </c>
      <c r="I2507" t="str">
        <f>RIGHT(HvDOutputData[[#This Row],[OPLocCode]],1)</f>
        <v>A</v>
      </c>
      <c r="J2507" t="s">
        <v>450</v>
      </c>
    </row>
    <row r="2508" spans="1:10" x14ac:dyDescent="0.45">
      <c r="A2508" t="s">
        <v>14</v>
      </c>
      <c r="B2508" t="s">
        <v>118</v>
      </c>
      <c r="C2508" t="s">
        <v>121</v>
      </c>
      <c r="D2508" s="1" t="s">
        <v>531</v>
      </c>
      <c r="E2508" t="s">
        <v>52</v>
      </c>
      <c r="F2508" t="s">
        <v>27</v>
      </c>
      <c r="G2508" t="s">
        <v>254</v>
      </c>
      <c r="H2508" t="s">
        <v>297</v>
      </c>
      <c r="I2508" t="str">
        <f>RIGHT(HvDOutputData[[#This Row],[OPLocCode]],1)</f>
        <v>B</v>
      </c>
      <c r="J2508" t="s">
        <v>456</v>
      </c>
    </row>
    <row r="2509" spans="1:10" x14ac:dyDescent="0.45">
      <c r="A2509" t="s">
        <v>14</v>
      </c>
      <c r="B2509" t="s">
        <v>118</v>
      </c>
      <c r="C2509" t="s">
        <v>121</v>
      </c>
      <c r="D2509" s="1" t="s">
        <v>531</v>
      </c>
      <c r="E2509" t="s">
        <v>52</v>
      </c>
      <c r="F2509" t="s">
        <v>27</v>
      </c>
      <c r="G2509" t="s">
        <v>254</v>
      </c>
      <c r="H2509" t="s">
        <v>298</v>
      </c>
      <c r="I2509" t="str">
        <f>RIGHT(HvDOutputData[[#This Row],[OPLocCode]],1)</f>
        <v>C</v>
      </c>
      <c r="J2509" t="s">
        <v>462</v>
      </c>
    </row>
    <row r="2510" spans="1:10" x14ac:dyDescent="0.45">
      <c r="A2510" t="s">
        <v>14</v>
      </c>
      <c r="B2510" t="s">
        <v>118</v>
      </c>
      <c r="C2510" t="s">
        <v>121</v>
      </c>
      <c r="D2510" s="1" t="s">
        <v>531</v>
      </c>
      <c r="E2510" t="s">
        <v>52</v>
      </c>
      <c r="F2510" t="s">
        <v>27</v>
      </c>
      <c r="G2510" t="s">
        <v>254</v>
      </c>
      <c r="H2510" t="s">
        <v>311</v>
      </c>
      <c r="I2510" t="str">
        <f>RIGHT(HvDOutputData[[#This Row],[OPLocCode]],1)</f>
        <v>A</v>
      </c>
      <c r="J2510" t="s">
        <v>397</v>
      </c>
    </row>
    <row r="2511" spans="1:10" x14ac:dyDescent="0.45">
      <c r="A2511" t="s">
        <v>14</v>
      </c>
      <c r="B2511" t="s">
        <v>118</v>
      </c>
      <c r="C2511" t="s">
        <v>121</v>
      </c>
      <c r="D2511" s="1" t="s">
        <v>531</v>
      </c>
      <c r="E2511" t="s">
        <v>52</v>
      </c>
      <c r="F2511" t="s">
        <v>27</v>
      </c>
      <c r="G2511" t="s">
        <v>254</v>
      </c>
      <c r="H2511" t="s">
        <v>312</v>
      </c>
      <c r="I2511" t="str">
        <f>RIGHT(HvDOutputData[[#This Row],[OPLocCode]],1)</f>
        <v>B</v>
      </c>
      <c r="J2511" t="s">
        <v>403</v>
      </c>
    </row>
    <row r="2512" spans="1:10" x14ac:dyDescent="0.45">
      <c r="A2512" t="s">
        <v>14</v>
      </c>
      <c r="B2512" t="s">
        <v>118</v>
      </c>
      <c r="C2512" t="s">
        <v>121</v>
      </c>
      <c r="D2512" s="1" t="s">
        <v>531</v>
      </c>
      <c r="E2512" t="s">
        <v>52</v>
      </c>
      <c r="F2512" t="s">
        <v>27</v>
      </c>
      <c r="G2512" t="s">
        <v>254</v>
      </c>
      <c r="H2512" t="s">
        <v>313</v>
      </c>
      <c r="I2512" t="str">
        <f>RIGHT(HvDOutputData[[#This Row],[OPLocCode]],1)</f>
        <v>C</v>
      </c>
      <c r="J2512" t="s">
        <v>409</v>
      </c>
    </row>
    <row r="2513" spans="1:10" x14ac:dyDescent="0.45">
      <c r="A2513" t="s">
        <v>14</v>
      </c>
      <c r="B2513" t="s">
        <v>118</v>
      </c>
      <c r="C2513" t="s">
        <v>121</v>
      </c>
      <c r="D2513" s="1" t="s">
        <v>531</v>
      </c>
      <c r="E2513" t="s">
        <v>52</v>
      </c>
      <c r="F2513" t="s">
        <v>27</v>
      </c>
      <c r="G2513" t="s">
        <v>254</v>
      </c>
      <c r="H2513" t="s">
        <v>302</v>
      </c>
      <c r="I2513" t="str">
        <f>RIGHT(HvDOutputData[[#This Row],[OPLocCode]],1)</f>
        <v>A</v>
      </c>
      <c r="J2513" t="s">
        <v>415</v>
      </c>
    </row>
    <row r="2514" spans="1:10" x14ac:dyDescent="0.45">
      <c r="A2514" t="s">
        <v>14</v>
      </c>
      <c r="B2514" t="s">
        <v>118</v>
      </c>
      <c r="C2514" t="s">
        <v>121</v>
      </c>
      <c r="D2514" s="1" t="s">
        <v>531</v>
      </c>
      <c r="E2514" t="s">
        <v>52</v>
      </c>
      <c r="F2514" t="s">
        <v>27</v>
      </c>
      <c r="G2514" t="s">
        <v>254</v>
      </c>
      <c r="H2514" t="s">
        <v>303</v>
      </c>
      <c r="I2514" t="str">
        <f>RIGHT(HvDOutputData[[#This Row],[OPLocCode]],1)</f>
        <v>B</v>
      </c>
      <c r="J2514" t="s">
        <v>421</v>
      </c>
    </row>
    <row r="2515" spans="1:10" x14ac:dyDescent="0.45">
      <c r="A2515" t="s">
        <v>14</v>
      </c>
      <c r="B2515" t="s">
        <v>118</v>
      </c>
      <c r="C2515" t="s">
        <v>121</v>
      </c>
      <c r="D2515" s="1" t="s">
        <v>531</v>
      </c>
      <c r="E2515" t="s">
        <v>52</v>
      </c>
      <c r="F2515" t="s">
        <v>27</v>
      </c>
      <c r="G2515" t="s">
        <v>254</v>
      </c>
      <c r="H2515" t="s">
        <v>304</v>
      </c>
      <c r="I2515" t="str">
        <f>RIGHT(HvDOutputData[[#This Row],[OPLocCode]],1)</f>
        <v>C</v>
      </c>
      <c r="J2515" t="s">
        <v>427</v>
      </c>
    </row>
    <row r="2516" spans="1:10" x14ac:dyDescent="0.45">
      <c r="A2516" t="s">
        <v>14</v>
      </c>
      <c r="B2516" t="s">
        <v>118</v>
      </c>
      <c r="C2516" t="s">
        <v>121</v>
      </c>
      <c r="D2516" s="1" t="s">
        <v>531</v>
      </c>
      <c r="E2516" t="s">
        <v>52</v>
      </c>
      <c r="F2516" t="s">
        <v>27</v>
      </c>
      <c r="G2516" t="s">
        <v>254</v>
      </c>
      <c r="H2516" t="s">
        <v>305</v>
      </c>
      <c r="I2516" t="str">
        <f>RIGHT(HvDOutputData[[#This Row],[OPLocCode]],1)</f>
        <v>A</v>
      </c>
      <c r="J2516" t="s">
        <v>433</v>
      </c>
    </row>
    <row r="2517" spans="1:10" x14ac:dyDescent="0.45">
      <c r="A2517" t="s">
        <v>14</v>
      </c>
      <c r="B2517" t="s">
        <v>118</v>
      </c>
      <c r="C2517" t="s">
        <v>121</v>
      </c>
      <c r="D2517" s="1" t="s">
        <v>531</v>
      </c>
      <c r="E2517" t="s">
        <v>52</v>
      </c>
      <c r="F2517" t="s">
        <v>27</v>
      </c>
      <c r="G2517" t="s">
        <v>254</v>
      </c>
      <c r="H2517" t="s">
        <v>306</v>
      </c>
      <c r="I2517" t="str">
        <f>RIGHT(HvDOutputData[[#This Row],[OPLocCode]],1)</f>
        <v>B</v>
      </c>
      <c r="J2517" t="s">
        <v>439</v>
      </c>
    </row>
    <row r="2518" spans="1:10" x14ac:dyDescent="0.45">
      <c r="A2518" t="s">
        <v>14</v>
      </c>
      <c r="B2518" t="s">
        <v>118</v>
      </c>
      <c r="C2518" t="s">
        <v>121</v>
      </c>
      <c r="D2518" s="1" t="s">
        <v>531</v>
      </c>
      <c r="E2518" t="s">
        <v>52</v>
      </c>
      <c r="F2518" t="s">
        <v>27</v>
      </c>
      <c r="G2518" t="s">
        <v>254</v>
      </c>
      <c r="H2518" t="s">
        <v>307</v>
      </c>
      <c r="I2518" t="str">
        <f>RIGHT(HvDOutputData[[#This Row],[OPLocCode]],1)</f>
        <v>C</v>
      </c>
      <c r="J2518" t="s">
        <v>445</v>
      </c>
    </row>
    <row r="2519" spans="1:10" x14ac:dyDescent="0.45">
      <c r="A2519" t="s">
        <v>14</v>
      </c>
      <c r="B2519" t="s">
        <v>118</v>
      </c>
      <c r="C2519" t="s">
        <v>121</v>
      </c>
      <c r="D2519" s="1" t="s">
        <v>531</v>
      </c>
      <c r="E2519" t="s">
        <v>52</v>
      </c>
      <c r="F2519" t="s">
        <v>27</v>
      </c>
      <c r="G2519" t="s">
        <v>254</v>
      </c>
      <c r="H2519" t="s">
        <v>308</v>
      </c>
      <c r="I2519" t="str">
        <f>RIGHT(HvDOutputData[[#This Row],[OPLocCode]],1)</f>
        <v>A</v>
      </c>
      <c r="J2519" t="s">
        <v>451</v>
      </c>
    </row>
    <row r="2520" spans="1:10" x14ac:dyDescent="0.45">
      <c r="A2520" t="s">
        <v>14</v>
      </c>
      <c r="B2520" t="s">
        <v>118</v>
      </c>
      <c r="C2520" t="s">
        <v>121</v>
      </c>
      <c r="D2520" s="1" t="s">
        <v>531</v>
      </c>
      <c r="E2520" t="s">
        <v>52</v>
      </c>
      <c r="F2520" t="s">
        <v>27</v>
      </c>
      <c r="G2520" t="s">
        <v>254</v>
      </c>
      <c r="H2520" t="s">
        <v>309</v>
      </c>
      <c r="I2520" t="str">
        <f>RIGHT(HvDOutputData[[#This Row],[OPLocCode]],1)</f>
        <v>B</v>
      </c>
      <c r="J2520" t="s">
        <v>457</v>
      </c>
    </row>
    <row r="2521" spans="1:10" x14ac:dyDescent="0.45">
      <c r="A2521" t="s">
        <v>14</v>
      </c>
      <c r="B2521" t="s">
        <v>118</v>
      </c>
      <c r="C2521" t="s">
        <v>121</v>
      </c>
      <c r="D2521" s="1" t="s">
        <v>531</v>
      </c>
      <c r="E2521" t="s">
        <v>52</v>
      </c>
      <c r="F2521" t="s">
        <v>27</v>
      </c>
      <c r="G2521" t="s">
        <v>254</v>
      </c>
      <c r="H2521" t="s">
        <v>310</v>
      </c>
      <c r="I2521" t="str">
        <f>RIGHT(HvDOutputData[[#This Row],[OPLocCode]],1)</f>
        <v>C</v>
      </c>
      <c r="J2521" t="s">
        <v>463</v>
      </c>
    </row>
    <row r="2522" spans="1:10" x14ac:dyDescent="0.45">
      <c r="A2522" t="s">
        <v>14</v>
      </c>
      <c r="B2522" t="s">
        <v>118</v>
      </c>
      <c r="C2522" t="s">
        <v>121</v>
      </c>
      <c r="D2522" s="1" t="s">
        <v>531</v>
      </c>
      <c r="E2522" t="s">
        <v>52</v>
      </c>
      <c r="F2522" t="s">
        <v>27</v>
      </c>
      <c r="G2522" t="s">
        <v>254</v>
      </c>
      <c r="H2522" t="s">
        <v>323</v>
      </c>
      <c r="I2522" t="str">
        <f>RIGHT(HvDOutputData[[#This Row],[OPLocCode]],1)</f>
        <v>A</v>
      </c>
      <c r="J2522" t="s">
        <v>398</v>
      </c>
    </row>
    <row r="2523" spans="1:10" x14ac:dyDescent="0.45">
      <c r="A2523" t="s">
        <v>14</v>
      </c>
      <c r="B2523" t="s">
        <v>118</v>
      </c>
      <c r="C2523" t="s">
        <v>121</v>
      </c>
      <c r="D2523" s="1" t="s">
        <v>531</v>
      </c>
      <c r="E2523" t="s">
        <v>52</v>
      </c>
      <c r="F2523" t="s">
        <v>27</v>
      </c>
      <c r="G2523" t="s">
        <v>254</v>
      </c>
      <c r="H2523" t="s">
        <v>324</v>
      </c>
      <c r="I2523" t="str">
        <f>RIGHT(HvDOutputData[[#This Row],[OPLocCode]],1)</f>
        <v>B</v>
      </c>
      <c r="J2523" t="s">
        <v>404</v>
      </c>
    </row>
    <row r="2524" spans="1:10" x14ac:dyDescent="0.45">
      <c r="A2524" t="s">
        <v>14</v>
      </c>
      <c r="B2524" t="s">
        <v>118</v>
      </c>
      <c r="C2524" t="s">
        <v>121</v>
      </c>
      <c r="D2524" s="1" t="s">
        <v>531</v>
      </c>
      <c r="E2524" t="s">
        <v>52</v>
      </c>
      <c r="F2524" t="s">
        <v>27</v>
      </c>
      <c r="G2524" t="s">
        <v>254</v>
      </c>
      <c r="H2524" t="s">
        <v>325</v>
      </c>
      <c r="I2524" t="str">
        <f>RIGHT(HvDOutputData[[#This Row],[OPLocCode]],1)</f>
        <v>C</v>
      </c>
      <c r="J2524" t="s">
        <v>410</v>
      </c>
    </row>
    <row r="2525" spans="1:10" x14ac:dyDescent="0.45">
      <c r="A2525" t="s">
        <v>14</v>
      </c>
      <c r="B2525" t="s">
        <v>118</v>
      </c>
      <c r="C2525" t="s">
        <v>121</v>
      </c>
      <c r="D2525" s="1" t="s">
        <v>531</v>
      </c>
      <c r="E2525" t="s">
        <v>52</v>
      </c>
      <c r="F2525" t="s">
        <v>27</v>
      </c>
      <c r="G2525" t="s">
        <v>254</v>
      </c>
      <c r="H2525" t="s">
        <v>314</v>
      </c>
      <c r="I2525" t="str">
        <f>RIGHT(HvDOutputData[[#This Row],[OPLocCode]],1)</f>
        <v>A</v>
      </c>
      <c r="J2525" t="s">
        <v>416</v>
      </c>
    </row>
    <row r="2526" spans="1:10" x14ac:dyDescent="0.45">
      <c r="A2526" t="s">
        <v>14</v>
      </c>
      <c r="B2526" t="s">
        <v>118</v>
      </c>
      <c r="C2526" t="s">
        <v>121</v>
      </c>
      <c r="D2526" s="1" t="s">
        <v>531</v>
      </c>
      <c r="E2526" t="s">
        <v>52</v>
      </c>
      <c r="F2526" t="s">
        <v>27</v>
      </c>
      <c r="G2526" t="s">
        <v>254</v>
      </c>
      <c r="H2526" t="s">
        <v>315</v>
      </c>
      <c r="I2526" t="str">
        <f>RIGHT(HvDOutputData[[#This Row],[OPLocCode]],1)</f>
        <v>B</v>
      </c>
      <c r="J2526" t="s">
        <v>422</v>
      </c>
    </row>
    <row r="2527" spans="1:10" x14ac:dyDescent="0.45">
      <c r="A2527" t="s">
        <v>14</v>
      </c>
      <c r="B2527" t="s">
        <v>118</v>
      </c>
      <c r="C2527" t="s">
        <v>121</v>
      </c>
      <c r="D2527" s="1" t="s">
        <v>531</v>
      </c>
      <c r="E2527" t="s">
        <v>52</v>
      </c>
      <c r="F2527" t="s">
        <v>27</v>
      </c>
      <c r="G2527" t="s">
        <v>254</v>
      </c>
      <c r="H2527" t="s">
        <v>316</v>
      </c>
      <c r="I2527" t="str">
        <f>RIGHT(HvDOutputData[[#This Row],[OPLocCode]],1)</f>
        <v>C</v>
      </c>
      <c r="J2527" t="s">
        <v>428</v>
      </c>
    </row>
    <row r="2528" spans="1:10" x14ac:dyDescent="0.45">
      <c r="A2528" t="s">
        <v>14</v>
      </c>
      <c r="B2528" t="s">
        <v>118</v>
      </c>
      <c r="C2528" t="s">
        <v>121</v>
      </c>
      <c r="D2528" s="1" t="s">
        <v>531</v>
      </c>
      <c r="E2528" t="s">
        <v>52</v>
      </c>
      <c r="F2528" t="s">
        <v>27</v>
      </c>
      <c r="G2528" t="s">
        <v>254</v>
      </c>
      <c r="H2528" t="s">
        <v>317</v>
      </c>
      <c r="I2528" t="str">
        <f>RIGHT(HvDOutputData[[#This Row],[OPLocCode]],1)</f>
        <v>A</v>
      </c>
      <c r="J2528" t="s">
        <v>434</v>
      </c>
    </row>
    <row r="2529" spans="1:10" x14ac:dyDescent="0.45">
      <c r="A2529" t="s">
        <v>14</v>
      </c>
      <c r="B2529" t="s">
        <v>118</v>
      </c>
      <c r="C2529" t="s">
        <v>121</v>
      </c>
      <c r="D2529" s="1" t="s">
        <v>531</v>
      </c>
      <c r="E2529" t="s">
        <v>52</v>
      </c>
      <c r="F2529" t="s">
        <v>27</v>
      </c>
      <c r="G2529" t="s">
        <v>254</v>
      </c>
      <c r="H2529" t="s">
        <v>318</v>
      </c>
      <c r="I2529" t="str">
        <f>RIGHT(HvDOutputData[[#This Row],[OPLocCode]],1)</f>
        <v>B</v>
      </c>
      <c r="J2529" t="s">
        <v>440</v>
      </c>
    </row>
    <row r="2530" spans="1:10" x14ac:dyDescent="0.45">
      <c r="A2530" t="s">
        <v>14</v>
      </c>
      <c r="B2530" t="s">
        <v>118</v>
      </c>
      <c r="C2530" t="s">
        <v>121</v>
      </c>
      <c r="D2530" s="1" t="s">
        <v>531</v>
      </c>
      <c r="E2530" t="s">
        <v>52</v>
      </c>
      <c r="F2530" t="s">
        <v>27</v>
      </c>
      <c r="G2530" t="s">
        <v>254</v>
      </c>
      <c r="H2530" t="s">
        <v>319</v>
      </c>
      <c r="I2530" t="str">
        <f>RIGHT(HvDOutputData[[#This Row],[OPLocCode]],1)</f>
        <v>C</v>
      </c>
      <c r="J2530" t="s">
        <v>446</v>
      </c>
    </row>
    <row r="2531" spans="1:10" x14ac:dyDescent="0.45">
      <c r="A2531" t="s">
        <v>14</v>
      </c>
      <c r="B2531" t="s">
        <v>118</v>
      </c>
      <c r="C2531" t="s">
        <v>121</v>
      </c>
      <c r="D2531" s="1" t="s">
        <v>531</v>
      </c>
      <c r="E2531" t="s">
        <v>52</v>
      </c>
      <c r="F2531" t="s">
        <v>27</v>
      </c>
      <c r="G2531" t="s">
        <v>254</v>
      </c>
      <c r="H2531" t="s">
        <v>320</v>
      </c>
      <c r="I2531" t="str">
        <f>RIGHT(HvDOutputData[[#This Row],[OPLocCode]],1)</f>
        <v>A</v>
      </c>
      <c r="J2531" t="s">
        <v>452</v>
      </c>
    </row>
    <row r="2532" spans="1:10" x14ac:dyDescent="0.45">
      <c r="A2532" t="s">
        <v>14</v>
      </c>
      <c r="B2532" t="s">
        <v>118</v>
      </c>
      <c r="C2532" t="s">
        <v>121</v>
      </c>
      <c r="D2532" s="1" t="s">
        <v>531</v>
      </c>
      <c r="E2532" t="s">
        <v>52</v>
      </c>
      <c r="F2532" t="s">
        <v>27</v>
      </c>
      <c r="G2532" t="s">
        <v>254</v>
      </c>
      <c r="H2532" t="s">
        <v>321</v>
      </c>
      <c r="I2532" t="str">
        <f>RIGHT(HvDOutputData[[#This Row],[OPLocCode]],1)</f>
        <v>B</v>
      </c>
      <c r="J2532" t="s">
        <v>458</v>
      </c>
    </row>
    <row r="2533" spans="1:10" x14ac:dyDescent="0.45">
      <c r="A2533" t="s">
        <v>14</v>
      </c>
      <c r="B2533" t="s">
        <v>118</v>
      </c>
      <c r="C2533" t="s">
        <v>121</v>
      </c>
      <c r="D2533" s="1" t="s">
        <v>531</v>
      </c>
      <c r="E2533" t="s">
        <v>52</v>
      </c>
      <c r="F2533" t="s">
        <v>27</v>
      </c>
      <c r="G2533" t="s">
        <v>254</v>
      </c>
      <c r="H2533" t="s">
        <v>322</v>
      </c>
      <c r="I2533" t="str">
        <f>RIGHT(HvDOutputData[[#This Row],[OPLocCode]],1)</f>
        <v>C</v>
      </c>
      <c r="J2533" t="s">
        <v>464</v>
      </c>
    </row>
    <row r="2534" spans="1:10" x14ac:dyDescent="0.45">
      <c r="A2534" t="s">
        <v>14</v>
      </c>
      <c r="B2534" t="s">
        <v>118</v>
      </c>
      <c r="C2534" t="s">
        <v>121</v>
      </c>
      <c r="D2534" s="1" t="s">
        <v>531</v>
      </c>
      <c r="E2534" t="s">
        <v>52</v>
      </c>
      <c r="F2534" t="s">
        <v>27</v>
      </c>
      <c r="G2534" t="s">
        <v>254</v>
      </c>
      <c r="H2534" t="s">
        <v>335</v>
      </c>
      <c r="I2534" t="str">
        <f>RIGHT(HvDOutputData[[#This Row],[OPLocCode]],1)</f>
        <v>A</v>
      </c>
      <c r="J2534" t="s">
        <v>399</v>
      </c>
    </row>
    <row r="2535" spans="1:10" x14ac:dyDescent="0.45">
      <c r="A2535" t="s">
        <v>14</v>
      </c>
      <c r="B2535" t="s">
        <v>118</v>
      </c>
      <c r="C2535" t="s">
        <v>121</v>
      </c>
      <c r="D2535" s="1" t="s">
        <v>531</v>
      </c>
      <c r="E2535" t="s">
        <v>52</v>
      </c>
      <c r="F2535" t="s">
        <v>27</v>
      </c>
      <c r="G2535" t="s">
        <v>254</v>
      </c>
      <c r="H2535" t="s">
        <v>336</v>
      </c>
      <c r="I2535" t="str">
        <f>RIGHT(HvDOutputData[[#This Row],[OPLocCode]],1)</f>
        <v>B</v>
      </c>
      <c r="J2535" t="s">
        <v>405</v>
      </c>
    </row>
    <row r="2536" spans="1:10" x14ac:dyDescent="0.45">
      <c r="A2536" t="s">
        <v>14</v>
      </c>
      <c r="B2536" t="s">
        <v>118</v>
      </c>
      <c r="C2536" t="s">
        <v>121</v>
      </c>
      <c r="D2536" s="1" t="s">
        <v>531</v>
      </c>
      <c r="E2536" t="s">
        <v>52</v>
      </c>
      <c r="F2536" t="s">
        <v>27</v>
      </c>
      <c r="G2536" t="s">
        <v>254</v>
      </c>
      <c r="H2536" t="s">
        <v>337</v>
      </c>
      <c r="I2536" t="str">
        <f>RIGHT(HvDOutputData[[#This Row],[OPLocCode]],1)</f>
        <v>C</v>
      </c>
      <c r="J2536" t="s">
        <v>411</v>
      </c>
    </row>
    <row r="2537" spans="1:10" x14ac:dyDescent="0.45">
      <c r="A2537" t="s">
        <v>14</v>
      </c>
      <c r="B2537" t="s">
        <v>118</v>
      </c>
      <c r="C2537" t="s">
        <v>121</v>
      </c>
      <c r="D2537" s="1" t="s">
        <v>531</v>
      </c>
      <c r="E2537" t="s">
        <v>52</v>
      </c>
      <c r="F2537" t="s">
        <v>27</v>
      </c>
      <c r="G2537" t="s">
        <v>254</v>
      </c>
      <c r="H2537" t="s">
        <v>326</v>
      </c>
      <c r="I2537" t="str">
        <f>RIGHT(HvDOutputData[[#This Row],[OPLocCode]],1)</f>
        <v>A</v>
      </c>
      <c r="J2537" t="s">
        <v>417</v>
      </c>
    </row>
    <row r="2538" spans="1:10" x14ac:dyDescent="0.45">
      <c r="A2538" t="s">
        <v>14</v>
      </c>
      <c r="B2538" t="s">
        <v>118</v>
      </c>
      <c r="C2538" t="s">
        <v>121</v>
      </c>
      <c r="D2538" s="1" t="s">
        <v>531</v>
      </c>
      <c r="E2538" t="s">
        <v>52</v>
      </c>
      <c r="F2538" t="s">
        <v>27</v>
      </c>
      <c r="G2538" t="s">
        <v>254</v>
      </c>
      <c r="H2538" t="s">
        <v>327</v>
      </c>
      <c r="I2538" t="str">
        <f>RIGHT(HvDOutputData[[#This Row],[OPLocCode]],1)</f>
        <v>B</v>
      </c>
      <c r="J2538" t="s">
        <v>423</v>
      </c>
    </row>
    <row r="2539" spans="1:10" x14ac:dyDescent="0.45">
      <c r="A2539" t="s">
        <v>14</v>
      </c>
      <c r="B2539" t="s">
        <v>118</v>
      </c>
      <c r="C2539" t="s">
        <v>121</v>
      </c>
      <c r="D2539" s="1" t="s">
        <v>531</v>
      </c>
      <c r="E2539" t="s">
        <v>52</v>
      </c>
      <c r="F2539" t="s">
        <v>27</v>
      </c>
      <c r="G2539" t="s">
        <v>254</v>
      </c>
      <c r="H2539" t="s">
        <v>328</v>
      </c>
      <c r="I2539" t="str">
        <f>RIGHT(HvDOutputData[[#This Row],[OPLocCode]],1)</f>
        <v>C</v>
      </c>
      <c r="J2539" t="s">
        <v>429</v>
      </c>
    </row>
    <row r="2540" spans="1:10" x14ac:dyDescent="0.45">
      <c r="A2540" t="s">
        <v>14</v>
      </c>
      <c r="B2540" t="s">
        <v>118</v>
      </c>
      <c r="C2540" t="s">
        <v>121</v>
      </c>
      <c r="D2540" s="1" t="s">
        <v>531</v>
      </c>
      <c r="E2540" t="s">
        <v>52</v>
      </c>
      <c r="F2540" t="s">
        <v>27</v>
      </c>
      <c r="G2540" t="s">
        <v>254</v>
      </c>
      <c r="H2540" t="s">
        <v>329</v>
      </c>
      <c r="I2540" t="str">
        <f>RIGHT(HvDOutputData[[#This Row],[OPLocCode]],1)</f>
        <v>A</v>
      </c>
      <c r="J2540" t="s">
        <v>435</v>
      </c>
    </row>
    <row r="2541" spans="1:10" x14ac:dyDescent="0.45">
      <c r="A2541" t="s">
        <v>14</v>
      </c>
      <c r="B2541" t="s">
        <v>118</v>
      </c>
      <c r="C2541" t="s">
        <v>121</v>
      </c>
      <c r="D2541" s="1" t="s">
        <v>531</v>
      </c>
      <c r="E2541" t="s">
        <v>52</v>
      </c>
      <c r="F2541" t="s">
        <v>27</v>
      </c>
      <c r="G2541" t="s">
        <v>254</v>
      </c>
      <c r="H2541" t="s">
        <v>330</v>
      </c>
      <c r="I2541" t="str">
        <f>RIGHT(HvDOutputData[[#This Row],[OPLocCode]],1)</f>
        <v>B</v>
      </c>
      <c r="J2541" t="s">
        <v>441</v>
      </c>
    </row>
    <row r="2542" spans="1:10" x14ac:dyDescent="0.45">
      <c r="A2542" t="s">
        <v>14</v>
      </c>
      <c r="B2542" t="s">
        <v>118</v>
      </c>
      <c r="C2542" t="s">
        <v>121</v>
      </c>
      <c r="D2542" s="1" t="s">
        <v>531</v>
      </c>
      <c r="E2542" t="s">
        <v>52</v>
      </c>
      <c r="F2542" t="s">
        <v>27</v>
      </c>
      <c r="G2542" t="s">
        <v>254</v>
      </c>
      <c r="H2542" t="s">
        <v>331</v>
      </c>
      <c r="I2542" t="str">
        <f>RIGHT(HvDOutputData[[#This Row],[OPLocCode]],1)</f>
        <v>C</v>
      </c>
      <c r="J2542" t="s">
        <v>447</v>
      </c>
    </row>
    <row r="2543" spans="1:10" x14ac:dyDescent="0.45">
      <c r="A2543" t="s">
        <v>14</v>
      </c>
      <c r="B2543" t="s">
        <v>118</v>
      </c>
      <c r="C2543" t="s">
        <v>121</v>
      </c>
      <c r="D2543" s="1" t="s">
        <v>531</v>
      </c>
      <c r="E2543" t="s">
        <v>52</v>
      </c>
      <c r="F2543" t="s">
        <v>27</v>
      </c>
      <c r="G2543" t="s">
        <v>254</v>
      </c>
      <c r="H2543" t="s">
        <v>332</v>
      </c>
      <c r="I2543" t="str">
        <f>RIGHT(HvDOutputData[[#This Row],[OPLocCode]],1)</f>
        <v>A</v>
      </c>
      <c r="J2543" t="s">
        <v>453</v>
      </c>
    </row>
    <row r="2544" spans="1:10" x14ac:dyDescent="0.45">
      <c r="A2544" t="s">
        <v>14</v>
      </c>
      <c r="B2544" t="s">
        <v>118</v>
      </c>
      <c r="C2544" t="s">
        <v>121</v>
      </c>
      <c r="D2544" s="1" t="s">
        <v>531</v>
      </c>
      <c r="E2544" t="s">
        <v>52</v>
      </c>
      <c r="F2544" t="s">
        <v>27</v>
      </c>
      <c r="G2544" t="s">
        <v>254</v>
      </c>
      <c r="H2544" t="s">
        <v>333</v>
      </c>
      <c r="I2544" t="str">
        <f>RIGHT(HvDOutputData[[#This Row],[OPLocCode]],1)</f>
        <v>B</v>
      </c>
      <c r="J2544" t="s">
        <v>459</v>
      </c>
    </row>
    <row r="2545" spans="1:10" x14ac:dyDescent="0.45">
      <c r="A2545" t="s">
        <v>14</v>
      </c>
      <c r="B2545" t="s">
        <v>118</v>
      </c>
      <c r="C2545" t="s">
        <v>121</v>
      </c>
      <c r="D2545" s="1" t="s">
        <v>531</v>
      </c>
      <c r="E2545" t="s">
        <v>52</v>
      </c>
      <c r="F2545" t="s">
        <v>27</v>
      </c>
      <c r="G2545" t="s">
        <v>254</v>
      </c>
      <c r="H2545" t="s">
        <v>334</v>
      </c>
      <c r="I2545" t="str">
        <f>RIGHT(HvDOutputData[[#This Row],[OPLocCode]],1)</f>
        <v>C</v>
      </c>
      <c r="J2545" t="s">
        <v>465</v>
      </c>
    </row>
    <row r="2546" spans="1:10" x14ac:dyDescent="0.45">
      <c r="A2546" t="s">
        <v>14</v>
      </c>
      <c r="B2546" t="s">
        <v>118</v>
      </c>
      <c r="C2546" t="s">
        <v>121</v>
      </c>
      <c r="D2546" s="1" t="s">
        <v>531</v>
      </c>
      <c r="E2546" t="s">
        <v>52</v>
      </c>
      <c r="F2546" t="s">
        <v>27</v>
      </c>
      <c r="G2546" t="s">
        <v>254</v>
      </c>
      <c r="H2546" t="s">
        <v>347</v>
      </c>
      <c r="I2546" t="str">
        <f>RIGHT(HvDOutputData[[#This Row],[OPLocCode]],1)</f>
        <v>A</v>
      </c>
      <c r="J2546" t="s">
        <v>400</v>
      </c>
    </row>
    <row r="2547" spans="1:10" x14ac:dyDescent="0.45">
      <c r="A2547" t="s">
        <v>14</v>
      </c>
      <c r="B2547" t="s">
        <v>118</v>
      </c>
      <c r="C2547" t="s">
        <v>121</v>
      </c>
      <c r="D2547" s="1" t="s">
        <v>531</v>
      </c>
      <c r="E2547" t="s">
        <v>52</v>
      </c>
      <c r="F2547" t="s">
        <v>27</v>
      </c>
      <c r="G2547" t="s">
        <v>254</v>
      </c>
      <c r="H2547" t="s">
        <v>348</v>
      </c>
      <c r="I2547" t="str">
        <f>RIGHT(HvDOutputData[[#This Row],[OPLocCode]],1)</f>
        <v>B</v>
      </c>
      <c r="J2547" t="s">
        <v>406</v>
      </c>
    </row>
    <row r="2548" spans="1:10" x14ac:dyDescent="0.45">
      <c r="A2548" t="s">
        <v>14</v>
      </c>
      <c r="B2548" t="s">
        <v>118</v>
      </c>
      <c r="C2548" t="s">
        <v>121</v>
      </c>
      <c r="D2548" s="1" t="s">
        <v>531</v>
      </c>
      <c r="E2548" t="s">
        <v>52</v>
      </c>
      <c r="F2548" t="s">
        <v>27</v>
      </c>
      <c r="G2548" t="s">
        <v>254</v>
      </c>
      <c r="H2548" t="s">
        <v>349</v>
      </c>
      <c r="I2548" t="str">
        <f>RIGHT(HvDOutputData[[#This Row],[OPLocCode]],1)</f>
        <v>C</v>
      </c>
      <c r="J2548" t="s">
        <v>412</v>
      </c>
    </row>
    <row r="2549" spans="1:10" x14ac:dyDescent="0.45">
      <c r="A2549" t="s">
        <v>14</v>
      </c>
      <c r="B2549" t="s">
        <v>118</v>
      </c>
      <c r="C2549" t="s">
        <v>121</v>
      </c>
      <c r="D2549" s="1" t="s">
        <v>531</v>
      </c>
      <c r="E2549" t="s">
        <v>52</v>
      </c>
      <c r="F2549" t="s">
        <v>27</v>
      </c>
      <c r="G2549" t="s">
        <v>254</v>
      </c>
      <c r="H2549" t="s">
        <v>338</v>
      </c>
      <c r="I2549" t="str">
        <f>RIGHT(HvDOutputData[[#This Row],[OPLocCode]],1)</f>
        <v>A</v>
      </c>
      <c r="J2549" t="s">
        <v>418</v>
      </c>
    </row>
    <row r="2550" spans="1:10" x14ac:dyDescent="0.45">
      <c r="A2550" t="s">
        <v>14</v>
      </c>
      <c r="B2550" t="s">
        <v>118</v>
      </c>
      <c r="C2550" t="s">
        <v>121</v>
      </c>
      <c r="D2550" s="1" t="s">
        <v>531</v>
      </c>
      <c r="E2550" t="s">
        <v>52</v>
      </c>
      <c r="F2550" t="s">
        <v>27</v>
      </c>
      <c r="G2550" t="s">
        <v>254</v>
      </c>
      <c r="H2550" t="s">
        <v>339</v>
      </c>
      <c r="I2550" t="str">
        <f>RIGHT(HvDOutputData[[#This Row],[OPLocCode]],1)</f>
        <v>B</v>
      </c>
      <c r="J2550" t="s">
        <v>424</v>
      </c>
    </row>
    <row r="2551" spans="1:10" x14ac:dyDescent="0.45">
      <c r="A2551" t="s">
        <v>14</v>
      </c>
      <c r="B2551" t="s">
        <v>118</v>
      </c>
      <c r="C2551" t="s">
        <v>121</v>
      </c>
      <c r="D2551" s="1" t="s">
        <v>531</v>
      </c>
      <c r="E2551" t="s">
        <v>52</v>
      </c>
      <c r="F2551" t="s">
        <v>27</v>
      </c>
      <c r="G2551" t="s">
        <v>254</v>
      </c>
      <c r="H2551" t="s">
        <v>340</v>
      </c>
      <c r="I2551" t="str">
        <f>RIGHT(HvDOutputData[[#This Row],[OPLocCode]],1)</f>
        <v>C</v>
      </c>
      <c r="J2551" t="s">
        <v>430</v>
      </c>
    </row>
    <row r="2552" spans="1:10" x14ac:dyDescent="0.45">
      <c r="A2552" t="s">
        <v>14</v>
      </c>
      <c r="B2552" t="s">
        <v>118</v>
      </c>
      <c r="C2552" t="s">
        <v>121</v>
      </c>
      <c r="D2552" s="1" t="s">
        <v>531</v>
      </c>
      <c r="E2552" t="s">
        <v>52</v>
      </c>
      <c r="F2552" t="s">
        <v>27</v>
      </c>
      <c r="G2552" t="s">
        <v>254</v>
      </c>
      <c r="H2552" t="s">
        <v>341</v>
      </c>
      <c r="I2552" t="str">
        <f>RIGHT(HvDOutputData[[#This Row],[OPLocCode]],1)</f>
        <v>A</v>
      </c>
      <c r="J2552" t="s">
        <v>436</v>
      </c>
    </row>
    <row r="2553" spans="1:10" x14ac:dyDescent="0.45">
      <c r="A2553" t="s">
        <v>14</v>
      </c>
      <c r="B2553" t="s">
        <v>118</v>
      </c>
      <c r="C2553" t="s">
        <v>121</v>
      </c>
      <c r="D2553" s="1" t="s">
        <v>531</v>
      </c>
      <c r="E2553" t="s">
        <v>52</v>
      </c>
      <c r="F2553" t="s">
        <v>27</v>
      </c>
      <c r="G2553" t="s">
        <v>254</v>
      </c>
      <c r="H2553" t="s">
        <v>342</v>
      </c>
      <c r="I2553" t="str">
        <f>RIGHT(HvDOutputData[[#This Row],[OPLocCode]],1)</f>
        <v>B</v>
      </c>
      <c r="J2553" t="s">
        <v>442</v>
      </c>
    </row>
    <row r="2554" spans="1:10" x14ac:dyDescent="0.45">
      <c r="A2554" t="s">
        <v>14</v>
      </c>
      <c r="B2554" t="s">
        <v>118</v>
      </c>
      <c r="C2554" t="s">
        <v>121</v>
      </c>
      <c r="D2554" s="1" t="s">
        <v>531</v>
      </c>
      <c r="E2554" t="s">
        <v>52</v>
      </c>
      <c r="F2554" t="s">
        <v>27</v>
      </c>
      <c r="G2554" t="s">
        <v>254</v>
      </c>
      <c r="H2554" t="s">
        <v>343</v>
      </c>
      <c r="I2554" t="str">
        <f>RIGHT(HvDOutputData[[#This Row],[OPLocCode]],1)</f>
        <v>C</v>
      </c>
      <c r="J2554" t="s">
        <v>448</v>
      </c>
    </row>
    <row r="2555" spans="1:10" x14ac:dyDescent="0.45">
      <c r="A2555" t="s">
        <v>14</v>
      </c>
      <c r="B2555" t="s">
        <v>118</v>
      </c>
      <c r="C2555" t="s">
        <v>121</v>
      </c>
      <c r="D2555" s="1" t="s">
        <v>531</v>
      </c>
      <c r="E2555" t="s">
        <v>52</v>
      </c>
      <c r="F2555" t="s">
        <v>27</v>
      </c>
      <c r="G2555" t="s">
        <v>254</v>
      </c>
      <c r="H2555" t="s">
        <v>344</v>
      </c>
      <c r="I2555" t="str">
        <f>RIGHT(HvDOutputData[[#This Row],[OPLocCode]],1)</f>
        <v>A</v>
      </c>
      <c r="J2555" t="s">
        <v>454</v>
      </c>
    </row>
    <row r="2556" spans="1:10" x14ac:dyDescent="0.45">
      <c r="A2556" t="s">
        <v>14</v>
      </c>
      <c r="B2556" t="s">
        <v>118</v>
      </c>
      <c r="C2556" t="s">
        <v>121</v>
      </c>
      <c r="D2556" s="1" t="s">
        <v>531</v>
      </c>
      <c r="E2556" t="s">
        <v>52</v>
      </c>
      <c r="F2556" t="s">
        <v>27</v>
      </c>
      <c r="G2556" t="s">
        <v>254</v>
      </c>
      <c r="H2556" t="s">
        <v>345</v>
      </c>
      <c r="I2556" t="str">
        <f>RIGHT(HvDOutputData[[#This Row],[OPLocCode]],1)</f>
        <v>B</v>
      </c>
      <c r="J2556" t="s">
        <v>460</v>
      </c>
    </row>
    <row r="2557" spans="1:10" x14ac:dyDescent="0.45">
      <c r="A2557" t="s">
        <v>14</v>
      </c>
      <c r="B2557" t="s">
        <v>118</v>
      </c>
      <c r="C2557" t="s">
        <v>121</v>
      </c>
      <c r="D2557" s="1" t="s">
        <v>531</v>
      </c>
      <c r="E2557" t="s">
        <v>52</v>
      </c>
      <c r="F2557" t="s">
        <v>27</v>
      </c>
      <c r="G2557" t="s">
        <v>254</v>
      </c>
      <c r="H2557" t="s">
        <v>346</v>
      </c>
      <c r="I2557" t="str">
        <f>RIGHT(HvDOutputData[[#This Row],[OPLocCode]],1)</f>
        <v>C</v>
      </c>
      <c r="J2557" t="s">
        <v>466</v>
      </c>
    </row>
    <row r="2558" spans="1:10" x14ac:dyDescent="0.45">
      <c r="A2558" t="s">
        <v>14</v>
      </c>
      <c r="B2558" t="s">
        <v>118</v>
      </c>
      <c r="C2558" t="s">
        <v>121</v>
      </c>
      <c r="D2558" s="1" t="s">
        <v>531</v>
      </c>
      <c r="E2558" t="s">
        <v>52</v>
      </c>
      <c r="F2558" t="s">
        <v>27</v>
      </c>
      <c r="G2558" t="s">
        <v>254</v>
      </c>
      <c r="H2558" t="s">
        <v>359</v>
      </c>
      <c r="I2558" t="str">
        <f>RIGHT(HvDOutputData[[#This Row],[OPLocCode]],1)</f>
        <v>A</v>
      </c>
      <c r="J2558" t="s">
        <v>401</v>
      </c>
    </row>
    <row r="2559" spans="1:10" x14ac:dyDescent="0.45">
      <c r="A2559" t="s">
        <v>14</v>
      </c>
      <c r="B2559" t="s">
        <v>118</v>
      </c>
      <c r="C2559" t="s">
        <v>121</v>
      </c>
      <c r="D2559" s="1" t="s">
        <v>531</v>
      </c>
      <c r="E2559" t="s">
        <v>52</v>
      </c>
      <c r="F2559" t="s">
        <v>27</v>
      </c>
      <c r="G2559" t="s">
        <v>254</v>
      </c>
      <c r="H2559" t="s">
        <v>360</v>
      </c>
      <c r="I2559" t="str">
        <f>RIGHT(HvDOutputData[[#This Row],[OPLocCode]],1)</f>
        <v>B</v>
      </c>
      <c r="J2559" t="s">
        <v>407</v>
      </c>
    </row>
    <row r="2560" spans="1:10" x14ac:dyDescent="0.45">
      <c r="A2560" t="s">
        <v>14</v>
      </c>
      <c r="B2560" t="s">
        <v>118</v>
      </c>
      <c r="C2560" t="s">
        <v>121</v>
      </c>
      <c r="D2560" s="1" t="s">
        <v>531</v>
      </c>
      <c r="E2560" t="s">
        <v>52</v>
      </c>
      <c r="F2560" t="s">
        <v>27</v>
      </c>
      <c r="G2560" t="s">
        <v>254</v>
      </c>
      <c r="H2560" t="s">
        <v>361</v>
      </c>
      <c r="I2560" t="str">
        <f>RIGHT(HvDOutputData[[#This Row],[OPLocCode]],1)</f>
        <v>C</v>
      </c>
      <c r="J2560" t="s">
        <v>413</v>
      </c>
    </row>
    <row r="2561" spans="1:10" x14ac:dyDescent="0.45">
      <c r="A2561" t="s">
        <v>14</v>
      </c>
      <c r="B2561" t="s">
        <v>118</v>
      </c>
      <c r="C2561" t="s">
        <v>121</v>
      </c>
      <c r="D2561" s="1" t="s">
        <v>531</v>
      </c>
      <c r="E2561" t="s">
        <v>52</v>
      </c>
      <c r="F2561" t="s">
        <v>27</v>
      </c>
      <c r="G2561" t="s">
        <v>254</v>
      </c>
      <c r="H2561" t="s">
        <v>350</v>
      </c>
      <c r="I2561" t="str">
        <f>RIGHT(HvDOutputData[[#This Row],[OPLocCode]],1)</f>
        <v>A</v>
      </c>
      <c r="J2561" t="s">
        <v>419</v>
      </c>
    </row>
    <row r="2562" spans="1:10" x14ac:dyDescent="0.45">
      <c r="A2562" t="s">
        <v>14</v>
      </c>
      <c r="B2562" t="s">
        <v>118</v>
      </c>
      <c r="C2562" t="s">
        <v>121</v>
      </c>
      <c r="D2562" s="1" t="s">
        <v>531</v>
      </c>
      <c r="E2562" t="s">
        <v>52</v>
      </c>
      <c r="F2562" t="s">
        <v>27</v>
      </c>
      <c r="G2562" t="s">
        <v>254</v>
      </c>
      <c r="H2562" t="s">
        <v>351</v>
      </c>
      <c r="I2562" t="str">
        <f>RIGHT(HvDOutputData[[#This Row],[OPLocCode]],1)</f>
        <v>B</v>
      </c>
      <c r="J2562" t="s">
        <v>425</v>
      </c>
    </row>
    <row r="2563" spans="1:10" x14ac:dyDescent="0.45">
      <c r="A2563" t="s">
        <v>14</v>
      </c>
      <c r="B2563" t="s">
        <v>118</v>
      </c>
      <c r="C2563" t="s">
        <v>121</v>
      </c>
      <c r="D2563" s="1" t="s">
        <v>531</v>
      </c>
      <c r="E2563" t="s">
        <v>52</v>
      </c>
      <c r="F2563" t="s">
        <v>27</v>
      </c>
      <c r="G2563" t="s">
        <v>254</v>
      </c>
      <c r="H2563" t="s">
        <v>352</v>
      </c>
      <c r="I2563" t="str">
        <f>RIGHT(HvDOutputData[[#This Row],[OPLocCode]],1)</f>
        <v>C</v>
      </c>
      <c r="J2563" t="s">
        <v>431</v>
      </c>
    </row>
    <row r="2564" spans="1:10" x14ac:dyDescent="0.45">
      <c r="A2564" t="s">
        <v>14</v>
      </c>
      <c r="B2564" t="s">
        <v>118</v>
      </c>
      <c r="C2564" t="s">
        <v>121</v>
      </c>
      <c r="D2564" s="1" t="s">
        <v>531</v>
      </c>
      <c r="E2564" t="s">
        <v>52</v>
      </c>
      <c r="F2564" t="s">
        <v>27</v>
      </c>
      <c r="G2564" t="s">
        <v>254</v>
      </c>
      <c r="H2564" t="s">
        <v>353</v>
      </c>
      <c r="I2564" t="str">
        <f>RIGHT(HvDOutputData[[#This Row],[OPLocCode]],1)</f>
        <v>A</v>
      </c>
      <c r="J2564" t="s">
        <v>437</v>
      </c>
    </row>
    <row r="2565" spans="1:10" x14ac:dyDescent="0.45">
      <c r="A2565" t="s">
        <v>14</v>
      </c>
      <c r="B2565" t="s">
        <v>118</v>
      </c>
      <c r="C2565" t="s">
        <v>121</v>
      </c>
      <c r="D2565" s="1" t="s">
        <v>531</v>
      </c>
      <c r="E2565" t="s">
        <v>52</v>
      </c>
      <c r="F2565" t="s">
        <v>27</v>
      </c>
      <c r="G2565" t="s">
        <v>254</v>
      </c>
      <c r="H2565" t="s">
        <v>354</v>
      </c>
      <c r="I2565" t="str">
        <f>RIGHT(HvDOutputData[[#This Row],[OPLocCode]],1)</f>
        <v>B</v>
      </c>
      <c r="J2565" t="s">
        <v>443</v>
      </c>
    </row>
    <row r="2566" spans="1:10" x14ac:dyDescent="0.45">
      <c r="A2566" t="s">
        <v>14</v>
      </c>
      <c r="B2566" t="s">
        <v>118</v>
      </c>
      <c r="C2566" t="s">
        <v>121</v>
      </c>
      <c r="D2566" s="1" t="s">
        <v>531</v>
      </c>
      <c r="E2566" t="s">
        <v>52</v>
      </c>
      <c r="F2566" t="s">
        <v>27</v>
      </c>
      <c r="G2566" t="s">
        <v>254</v>
      </c>
      <c r="H2566" t="s">
        <v>355</v>
      </c>
      <c r="I2566" t="str">
        <f>RIGHT(HvDOutputData[[#This Row],[OPLocCode]],1)</f>
        <v>C</v>
      </c>
      <c r="J2566" t="s">
        <v>449</v>
      </c>
    </row>
    <row r="2567" spans="1:10" x14ac:dyDescent="0.45">
      <c r="A2567" t="s">
        <v>14</v>
      </c>
      <c r="B2567" t="s">
        <v>118</v>
      </c>
      <c r="C2567" t="s">
        <v>121</v>
      </c>
      <c r="D2567" s="1" t="s">
        <v>531</v>
      </c>
      <c r="E2567" t="s">
        <v>52</v>
      </c>
      <c r="F2567" t="s">
        <v>27</v>
      </c>
      <c r="G2567" t="s">
        <v>254</v>
      </c>
      <c r="H2567" t="s">
        <v>356</v>
      </c>
      <c r="I2567" t="str">
        <f>RIGHT(HvDOutputData[[#This Row],[OPLocCode]],1)</f>
        <v>A</v>
      </c>
      <c r="J2567" t="s">
        <v>455</v>
      </c>
    </row>
    <row r="2568" spans="1:10" x14ac:dyDescent="0.45">
      <c r="A2568" t="s">
        <v>14</v>
      </c>
      <c r="B2568" t="s">
        <v>118</v>
      </c>
      <c r="C2568" t="s">
        <v>121</v>
      </c>
      <c r="D2568" s="1" t="s">
        <v>531</v>
      </c>
      <c r="E2568" t="s">
        <v>52</v>
      </c>
      <c r="F2568" t="s">
        <v>27</v>
      </c>
      <c r="G2568" t="s">
        <v>254</v>
      </c>
      <c r="H2568" t="s">
        <v>357</v>
      </c>
      <c r="I2568" t="str">
        <f>RIGHT(HvDOutputData[[#This Row],[OPLocCode]],1)</f>
        <v>B</v>
      </c>
      <c r="J2568" t="s">
        <v>461</v>
      </c>
    </row>
    <row r="2569" spans="1:10" x14ac:dyDescent="0.45">
      <c r="A2569" t="s">
        <v>14</v>
      </c>
      <c r="B2569" t="s">
        <v>118</v>
      </c>
      <c r="C2569" t="s">
        <v>121</v>
      </c>
      <c r="D2569" s="1" t="s">
        <v>531</v>
      </c>
      <c r="E2569" t="s">
        <v>52</v>
      </c>
      <c r="F2569" t="s">
        <v>27</v>
      </c>
      <c r="G2569" t="s">
        <v>254</v>
      </c>
      <c r="H2569" t="s">
        <v>358</v>
      </c>
      <c r="I2569" t="str">
        <f>RIGHT(HvDOutputData[[#This Row],[OPLocCode]],1)</f>
        <v>C</v>
      </c>
      <c r="J2569" t="s">
        <v>467</v>
      </c>
    </row>
    <row r="2570" spans="1:10" x14ac:dyDescent="0.45">
      <c r="A2570" t="s">
        <v>14</v>
      </c>
      <c r="B2570" t="s">
        <v>116</v>
      </c>
      <c r="C2570" t="s">
        <v>119</v>
      </c>
      <c r="D2570" s="1" t="s">
        <v>518</v>
      </c>
      <c r="E2570" t="s">
        <v>53</v>
      </c>
      <c r="F2570" t="s">
        <v>27</v>
      </c>
      <c r="G2570" t="s">
        <v>254</v>
      </c>
      <c r="H2570" t="s">
        <v>262</v>
      </c>
      <c r="I2570" t="str">
        <f>RIGHT(HvDOutputData[[#This Row],[OPLocCode]],1)</f>
        <v>1</v>
      </c>
      <c r="J2570" t="s">
        <v>362</v>
      </c>
    </row>
    <row r="2571" spans="1:10" x14ac:dyDescent="0.45">
      <c r="A2571" t="s">
        <v>14</v>
      </c>
      <c r="B2571" t="s">
        <v>116</v>
      </c>
      <c r="C2571" t="s">
        <v>119</v>
      </c>
      <c r="D2571" s="1" t="s">
        <v>518</v>
      </c>
      <c r="E2571" t="s">
        <v>53</v>
      </c>
      <c r="F2571" t="s">
        <v>27</v>
      </c>
      <c r="G2571" t="s">
        <v>254</v>
      </c>
      <c r="H2571" t="s">
        <v>263</v>
      </c>
      <c r="I2571" t="str">
        <f>RIGHT(HvDOutputData[[#This Row],[OPLocCode]],1)</f>
        <v>2</v>
      </c>
      <c r="J2571" t="s">
        <v>363</v>
      </c>
    </row>
    <row r="2572" spans="1:10" x14ac:dyDescent="0.45">
      <c r="A2572" t="s">
        <v>14</v>
      </c>
      <c r="B2572" t="s">
        <v>116</v>
      </c>
      <c r="C2572" t="s">
        <v>119</v>
      </c>
      <c r="D2572" s="1" t="s">
        <v>518</v>
      </c>
      <c r="E2572" t="s">
        <v>53</v>
      </c>
      <c r="F2572" t="s">
        <v>27</v>
      </c>
      <c r="G2572" t="s">
        <v>254</v>
      </c>
      <c r="H2572" t="s">
        <v>264</v>
      </c>
      <c r="I2572" t="str">
        <f>RIGHT(HvDOutputData[[#This Row],[OPLocCode]],1)</f>
        <v>3</v>
      </c>
      <c r="J2572" t="s">
        <v>364</v>
      </c>
    </row>
    <row r="2573" spans="1:10" x14ac:dyDescent="0.45">
      <c r="A2573" t="s">
        <v>14</v>
      </c>
      <c r="B2573" t="s">
        <v>116</v>
      </c>
      <c r="C2573" t="s">
        <v>119</v>
      </c>
      <c r="D2573" s="1" t="s">
        <v>518</v>
      </c>
      <c r="E2573" t="s">
        <v>53</v>
      </c>
      <c r="F2573" t="s">
        <v>27</v>
      </c>
      <c r="G2573" t="s">
        <v>254</v>
      </c>
      <c r="H2573" t="s">
        <v>265</v>
      </c>
      <c r="I2573" t="str">
        <f>RIGHT(HvDOutputData[[#This Row],[OPLocCode]],1)</f>
        <v>4</v>
      </c>
      <c r="J2573" t="s">
        <v>362</v>
      </c>
    </row>
    <row r="2574" spans="1:10" x14ac:dyDescent="0.45">
      <c r="A2574" t="s">
        <v>14</v>
      </c>
      <c r="B2574" t="s">
        <v>116</v>
      </c>
      <c r="C2574" t="s">
        <v>119</v>
      </c>
      <c r="D2574" s="1" t="s">
        <v>518</v>
      </c>
      <c r="E2574" t="s">
        <v>53</v>
      </c>
      <c r="F2574" t="s">
        <v>27</v>
      </c>
      <c r="G2574" t="s">
        <v>254</v>
      </c>
      <c r="H2574" t="s">
        <v>266</v>
      </c>
      <c r="I2574" t="str">
        <f>RIGHT(HvDOutputData[[#This Row],[OPLocCode]],1)</f>
        <v>5</v>
      </c>
      <c r="J2574" t="s">
        <v>365</v>
      </c>
    </row>
    <row r="2575" spans="1:10" x14ac:dyDescent="0.45">
      <c r="A2575" t="s">
        <v>14</v>
      </c>
      <c r="B2575" t="s">
        <v>116</v>
      </c>
      <c r="C2575" t="s">
        <v>119</v>
      </c>
      <c r="D2575" s="1" t="s">
        <v>518</v>
      </c>
      <c r="E2575" t="s">
        <v>53</v>
      </c>
      <c r="F2575" t="s">
        <v>27</v>
      </c>
      <c r="G2575" t="s">
        <v>254</v>
      </c>
      <c r="H2575" t="s">
        <v>267</v>
      </c>
      <c r="I2575" t="str">
        <f>RIGHT(HvDOutputData[[#This Row],[OPLocCode]],1)</f>
        <v>6</v>
      </c>
      <c r="J2575" t="s">
        <v>366</v>
      </c>
    </row>
    <row r="2576" spans="1:10" x14ac:dyDescent="0.45">
      <c r="A2576" t="s">
        <v>14</v>
      </c>
      <c r="B2576" t="s">
        <v>116</v>
      </c>
      <c r="C2576" t="s">
        <v>119</v>
      </c>
      <c r="D2576" s="1" t="s">
        <v>518</v>
      </c>
      <c r="E2576" t="s">
        <v>53</v>
      </c>
      <c r="F2576" t="s">
        <v>27</v>
      </c>
      <c r="G2576" t="s">
        <v>254</v>
      </c>
      <c r="H2576" t="s">
        <v>256</v>
      </c>
      <c r="I2576" t="str">
        <f>RIGHT(HvDOutputData[[#This Row],[OPLocCode]],1)</f>
        <v>1</v>
      </c>
      <c r="J2576" t="s">
        <v>367</v>
      </c>
    </row>
    <row r="2577" spans="1:10" x14ac:dyDescent="0.45">
      <c r="A2577" t="s">
        <v>14</v>
      </c>
      <c r="B2577" t="s">
        <v>116</v>
      </c>
      <c r="C2577" t="s">
        <v>119</v>
      </c>
      <c r="D2577" s="1" t="s">
        <v>518</v>
      </c>
      <c r="E2577" t="s">
        <v>53</v>
      </c>
      <c r="F2577" t="s">
        <v>27</v>
      </c>
      <c r="G2577" t="s">
        <v>254</v>
      </c>
      <c r="H2577" t="s">
        <v>257</v>
      </c>
      <c r="I2577" t="str">
        <f>RIGHT(HvDOutputData[[#This Row],[OPLocCode]],1)</f>
        <v>2</v>
      </c>
      <c r="J2577" t="s">
        <v>368</v>
      </c>
    </row>
    <row r="2578" spans="1:10" x14ac:dyDescent="0.45">
      <c r="A2578" t="s">
        <v>14</v>
      </c>
      <c r="B2578" t="s">
        <v>116</v>
      </c>
      <c r="C2578" t="s">
        <v>119</v>
      </c>
      <c r="D2578" s="1" t="s">
        <v>518</v>
      </c>
      <c r="E2578" t="s">
        <v>53</v>
      </c>
      <c r="F2578" t="s">
        <v>27</v>
      </c>
      <c r="G2578" t="s">
        <v>254</v>
      </c>
      <c r="H2578" t="s">
        <v>258</v>
      </c>
      <c r="I2578" t="str">
        <f>RIGHT(HvDOutputData[[#This Row],[OPLocCode]],1)</f>
        <v>3</v>
      </c>
      <c r="J2578" t="s">
        <v>369</v>
      </c>
    </row>
    <row r="2579" spans="1:10" x14ac:dyDescent="0.45">
      <c r="A2579" t="s">
        <v>14</v>
      </c>
      <c r="B2579" t="s">
        <v>116</v>
      </c>
      <c r="C2579" t="s">
        <v>119</v>
      </c>
      <c r="D2579" s="1" t="s">
        <v>518</v>
      </c>
      <c r="E2579" t="s">
        <v>53</v>
      </c>
      <c r="F2579" t="s">
        <v>27</v>
      </c>
      <c r="G2579" t="s">
        <v>254</v>
      </c>
      <c r="H2579" t="s">
        <v>259</v>
      </c>
      <c r="I2579" t="str">
        <f>RIGHT(HvDOutputData[[#This Row],[OPLocCode]],1)</f>
        <v>4</v>
      </c>
      <c r="J2579" t="s">
        <v>367</v>
      </c>
    </row>
    <row r="2580" spans="1:10" x14ac:dyDescent="0.45">
      <c r="A2580" t="s">
        <v>14</v>
      </c>
      <c r="B2580" t="s">
        <v>116</v>
      </c>
      <c r="C2580" t="s">
        <v>119</v>
      </c>
      <c r="D2580" s="1" t="s">
        <v>518</v>
      </c>
      <c r="E2580" t="s">
        <v>53</v>
      </c>
      <c r="F2580" t="s">
        <v>27</v>
      </c>
      <c r="G2580" t="s">
        <v>254</v>
      </c>
      <c r="H2580" t="s">
        <v>260</v>
      </c>
      <c r="I2580" t="str">
        <f>RIGHT(HvDOutputData[[#This Row],[OPLocCode]],1)</f>
        <v>5</v>
      </c>
      <c r="J2580" t="s">
        <v>370</v>
      </c>
    </row>
    <row r="2581" spans="1:10" x14ac:dyDescent="0.45">
      <c r="A2581" t="s">
        <v>14</v>
      </c>
      <c r="B2581" t="s">
        <v>116</v>
      </c>
      <c r="C2581" t="s">
        <v>119</v>
      </c>
      <c r="D2581" s="1" t="s">
        <v>518</v>
      </c>
      <c r="E2581" t="s">
        <v>53</v>
      </c>
      <c r="F2581" t="s">
        <v>27</v>
      </c>
      <c r="G2581" t="s">
        <v>254</v>
      </c>
      <c r="H2581" t="s">
        <v>261</v>
      </c>
      <c r="I2581" t="str">
        <f>RIGHT(HvDOutputData[[#This Row],[OPLocCode]],1)</f>
        <v>6</v>
      </c>
      <c r="J2581" t="s">
        <v>371</v>
      </c>
    </row>
    <row r="2582" spans="1:10" x14ac:dyDescent="0.45">
      <c r="A2582" t="s">
        <v>14</v>
      </c>
      <c r="B2582" t="s">
        <v>116</v>
      </c>
      <c r="C2582" t="s">
        <v>119</v>
      </c>
      <c r="D2582" s="1" t="s">
        <v>518</v>
      </c>
      <c r="E2582" t="s">
        <v>53</v>
      </c>
      <c r="F2582" t="s">
        <v>27</v>
      </c>
      <c r="G2582" t="s">
        <v>254</v>
      </c>
      <c r="H2582" t="s">
        <v>268</v>
      </c>
      <c r="I2582" t="str">
        <f>RIGHT(HvDOutputData[[#This Row],[OPLocCode]],1)</f>
        <v>1</v>
      </c>
      <c r="J2582" t="s">
        <v>372</v>
      </c>
    </row>
    <row r="2583" spans="1:10" x14ac:dyDescent="0.45">
      <c r="A2583" t="s">
        <v>14</v>
      </c>
      <c r="B2583" t="s">
        <v>116</v>
      </c>
      <c r="C2583" t="s">
        <v>119</v>
      </c>
      <c r="D2583" s="1" t="s">
        <v>518</v>
      </c>
      <c r="E2583" t="s">
        <v>53</v>
      </c>
      <c r="F2583" t="s">
        <v>27</v>
      </c>
      <c r="G2583" t="s">
        <v>254</v>
      </c>
      <c r="H2583" t="s">
        <v>269</v>
      </c>
      <c r="I2583" t="str">
        <f>RIGHT(HvDOutputData[[#This Row],[OPLocCode]],1)</f>
        <v>2</v>
      </c>
      <c r="J2583" t="s">
        <v>373</v>
      </c>
    </row>
    <row r="2584" spans="1:10" x14ac:dyDescent="0.45">
      <c r="A2584" t="s">
        <v>14</v>
      </c>
      <c r="B2584" t="s">
        <v>116</v>
      </c>
      <c r="C2584" t="s">
        <v>119</v>
      </c>
      <c r="D2584" s="1" t="s">
        <v>518</v>
      </c>
      <c r="E2584" t="s">
        <v>53</v>
      </c>
      <c r="F2584" t="s">
        <v>27</v>
      </c>
      <c r="G2584" t="s">
        <v>254</v>
      </c>
      <c r="H2584" t="s">
        <v>270</v>
      </c>
      <c r="I2584" t="str">
        <f>RIGHT(HvDOutputData[[#This Row],[OPLocCode]],1)</f>
        <v>3</v>
      </c>
      <c r="J2584" t="s">
        <v>374</v>
      </c>
    </row>
    <row r="2585" spans="1:10" x14ac:dyDescent="0.45">
      <c r="A2585" t="s">
        <v>14</v>
      </c>
      <c r="B2585" t="s">
        <v>116</v>
      </c>
      <c r="C2585" t="s">
        <v>119</v>
      </c>
      <c r="D2585" s="1" t="s">
        <v>518</v>
      </c>
      <c r="E2585" t="s">
        <v>53</v>
      </c>
      <c r="F2585" t="s">
        <v>27</v>
      </c>
      <c r="G2585" t="s">
        <v>254</v>
      </c>
      <c r="H2585" t="s">
        <v>271</v>
      </c>
      <c r="I2585" t="str">
        <f>RIGHT(HvDOutputData[[#This Row],[OPLocCode]],1)</f>
        <v>4</v>
      </c>
      <c r="J2585" t="s">
        <v>375</v>
      </c>
    </row>
    <row r="2586" spans="1:10" x14ac:dyDescent="0.45">
      <c r="A2586" t="s">
        <v>14</v>
      </c>
      <c r="B2586" t="s">
        <v>116</v>
      </c>
      <c r="C2586" t="s">
        <v>119</v>
      </c>
      <c r="D2586" s="1" t="s">
        <v>518</v>
      </c>
      <c r="E2586" t="s">
        <v>53</v>
      </c>
      <c r="F2586" t="s">
        <v>27</v>
      </c>
      <c r="G2586" t="s">
        <v>254</v>
      </c>
      <c r="H2586" t="s">
        <v>272</v>
      </c>
      <c r="I2586" t="str">
        <f>RIGHT(HvDOutputData[[#This Row],[OPLocCode]],1)</f>
        <v>5</v>
      </c>
      <c r="J2586" t="s">
        <v>376</v>
      </c>
    </row>
    <row r="2587" spans="1:10" x14ac:dyDescent="0.45">
      <c r="A2587" t="s">
        <v>14</v>
      </c>
      <c r="B2587" t="s">
        <v>116</v>
      </c>
      <c r="C2587" t="s">
        <v>119</v>
      </c>
      <c r="D2587" s="1" t="s">
        <v>518</v>
      </c>
      <c r="E2587" t="s">
        <v>53</v>
      </c>
      <c r="F2587" t="s">
        <v>27</v>
      </c>
      <c r="G2587" t="s">
        <v>254</v>
      </c>
      <c r="H2587" t="s">
        <v>273</v>
      </c>
      <c r="I2587" t="str">
        <f>RIGHT(HvDOutputData[[#This Row],[OPLocCode]],1)</f>
        <v>6</v>
      </c>
      <c r="J2587" t="s">
        <v>377</v>
      </c>
    </row>
    <row r="2588" spans="1:10" x14ac:dyDescent="0.45">
      <c r="A2588" t="s">
        <v>14</v>
      </c>
      <c r="B2588" t="s">
        <v>116</v>
      </c>
      <c r="C2588" t="s">
        <v>119</v>
      </c>
      <c r="D2588" s="1" t="s">
        <v>518</v>
      </c>
      <c r="E2588" t="s">
        <v>53</v>
      </c>
      <c r="F2588" t="s">
        <v>27</v>
      </c>
      <c r="G2588" t="s">
        <v>254</v>
      </c>
      <c r="H2588" t="s">
        <v>274</v>
      </c>
      <c r="I2588" t="str">
        <f>RIGHT(HvDOutputData[[#This Row],[OPLocCode]],1)</f>
        <v>1</v>
      </c>
      <c r="J2588" t="s">
        <v>378</v>
      </c>
    </row>
    <row r="2589" spans="1:10" x14ac:dyDescent="0.45">
      <c r="A2589" t="s">
        <v>14</v>
      </c>
      <c r="B2589" t="s">
        <v>116</v>
      </c>
      <c r="C2589" t="s">
        <v>119</v>
      </c>
      <c r="D2589" s="1" t="s">
        <v>518</v>
      </c>
      <c r="E2589" t="s">
        <v>53</v>
      </c>
      <c r="F2589" t="s">
        <v>27</v>
      </c>
      <c r="G2589" t="s">
        <v>254</v>
      </c>
      <c r="H2589" t="s">
        <v>275</v>
      </c>
      <c r="I2589" t="str">
        <f>RIGHT(HvDOutputData[[#This Row],[OPLocCode]],1)</f>
        <v>2</v>
      </c>
      <c r="J2589" t="s">
        <v>379</v>
      </c>
    </row>
    <row r="2590" spans="1:10" x14ac:dyDescent="0.45">
      <c r="A2590" t="s">
        <v>14</v>
      </c>
      <c r="B2590" t="s">
        <v>116</v>
      </c>
      <c r="C2590" t="s">
        <v>119</v>
      </c>
      <c r="D2590" s="1" t="s">
        <v>518</v>
      </c>
      <c r="E2590" t="s">
        <v>53</v>
      </c>
      <c r="F2590" t="s">
        <v>27</v>
      </c>
      <c r="G2590" t="s">
        <v>254</v>
      </c>
      <c r="H2590" t="s">
        <v>276</v>
      </c>
      <c r="I2590" t="str">
        <f>RIGHT(HvDOutputData[[#This Row],[OPLocCode]],1)</f>
        <v>3</v>
      </c>
      <c r="J2590" t="s">
        <v>380</v>
      </c>
    </row>
    <row r="2591" spans="1:10" x14ac:dyDescent="0.45">
      <c r="A2591" t="s">
        <v>14</v>
      </c>
      <c r="B2591" t="s">
        <v>116</v>
      </c>
      <c r="C2591" t="s">
        <v>119</v>
      </c>
      <c r="D2591" s="1" t="s">
        <v>518</v>
      </c>
      <c r="E2591" t="s">
        <v>53</v>
      </c>
      <c r="F2591" t="s">
        <v>27</v>
      </c>
      <c r="G2591" t="s">
        <v>254</v>
      </c>
      <c r="H2591" t="s">
        <v>277</v>
      </c>
      <c r="I2591" t="str">
        <f>RIGHT(HvDOutputData[[#This Row],[OPLocCode]],1)</f>
        <v>4</v>
      </c>
      <c r="J2591" t="s">
        <v>381</v>
      </c>
    </row>
    <row r="2592" spans="1:10" x14ac:dyDescent="0.45">
      <c r="A2592" t="s">
        <v>14</v>
      </c>
      <c r="B2592" t="s">
        <v>116</v>
      </c>
      <c r="C2592" t="s">
        <v>119</v>
      </c>
      <c r="D2592" s="1" t="s">
        <v>518</v>
      </c>
      <c r="E2592" t="s">
        <v>53</v>
      </c>
      <c r="F2592" t="s">
        <v>27</v>
      </c>
      <c r="G2592" t="s">
        <v>254</v>
      </c>
      <c r="H2592" t="s">
        <v>278</v>
      </c>
      <c r="I2592" t="str">
        <f>RIGHT(HvDOutputData[[#This Row],[OPLocCode]],1)</f>
        <v>5</v>
      </c>
      <c r="J2592" t="s">
        <v>382</v>
      </c>
    </row>
    <row r="2593" spans="1:10" x14ac:dyDescent="0.45">
      <c r="A2593" t="s">
        <v>14</v>
      </c>
      <c r="B2593" t="s">
        <v>116</v>
      </c>
      <c r="C2593" t="s">
        <v>119</v>
      </c>
      <c r="D2593" s="1" t="s">
        <v>518</v>
      </c>
      <c r="E2593" t="s">
        <v>53</v>
      </c>
      <c r="F2593" t="s">
        <v>27</v>
      </c>
      <c r="G2593" t="s">
        <v>254</v>
      </c>
      <c r="H2593" t="s">
        <v>279</v>
      </c>
      <c r="I2593" t="str">
        <f>RIGHT(HvDOutputData[[#This Row],[OPLocCode]],1)</f>
        <v>6</v>
      </c>
      <c r="J2593" t="s">
        <v>383</v>
      </c>
    </row>
    <row r="2594" spans="1:10" x14ac:dyDescent="0.45">
      <c r="A2594" t="s">
        <v>14</v>
      </c>
      <c r="B2594" t="s">
        <v>116</v>
      </c>
      <c r="C2594" t="s">
        <v>119</v>
      </c>
      <c r="D2594" s="1" t="s">
        <v>518</v>
      </c>
      <c r="E2594" t="s">
        <v>53</v>
      </c>
      <c r="F2594" t="s">
        <v>27</v>
      </c>
      <c r="G2594" t="s">
        <v>254</v>
      </c>
      <c r="H2594" t="s">
        <v>280</v>
      </c>
      <c r="I2594" t="str">
        <f>RIGHT(HvDOutputData[[#This Row],[OPLocCode]],1)</f>
        <v>1</v>
      </c>
      <c r="J2594" t="s">
        <v>384</v>
      </c>
    </row>
    <row r="2595" spans="1:10" x14ac:dyDescent="0.45">
      <c r="A2595" t="s">
        <v>14</v>
      </c>
      <c r="B2595" t="s">
        <v>116</v>
      </c>
      <c r="C2595" t="s">
        <v>119</v>
      </c>
      <c r="D2595" s="1" t="s">
        <v>518</v>
      </c>
      <c r="E2595" t="s">
        <v>53</v>
      </c>
      <c r="F2595" t="s">
        <v>27</v>
      </c>
      <c r="G2595" t="s">
        <v>254</v>
      </c>
      <c r="H2595" t="s">
        <v>281</v>
      </c>
      <c r="I2595" t="str">
        <f>RIGHT(HvDOutputData[[#This Row],[OPLocCode]],1)</f>
        <v>2</v>
      </c>
      <c r="J2595" t="s">
        <v>385</v>
      </c>
    </row>
    <row r="2596" spans="1:10" x14ac:dyDescent="0.45">
      <c r="A2596" t="s">
        <v>14</v>
      </c>
      <c r="B2596" t="s">
        <v>116</v>
      </c>
      <c r="C2596" t="s">
        <v>119</v>
      </c>
      <c r="D2596" s="1" t="s">
        <v>518</v>
      </c>
      <c r="E2596" t="s">
        <v>53</v>
      </c>
      <c r="F2596" t="s">
        <v>27</v>
      </c>
      <c r="G2596" t="s">
        <v>254</v>
      </c>
      <c r="H2596" t="s">
        <v>282</v>
      </c>
      <c r="I2596" t="str">
        <f>RIGHT(HvDOutputData[[#This Row],[OPLocCode]],1)</f>
        <v>3</v>
      </c>
      <c r="J2596" t="s">
        <v>386</v>
      </c>
    </row>
    <row r="2597" spans="1:10" x14ac:dyDescent="0.45">
      <c r="A2597" t="s">
        <v>14</v>
      </c>
      <c r="B2597" t="s">
        <v>116</v>
      </c>
      <c r="C2597" t="s">
        <v>119</v>
      </c>
      <c r="D2597" s="1" t="s">
        <v>518</v>
      </c>
      <c r="E2597" t="s">
        <v>53</v>
      </c>
      <c r="F2597" t="s">
        <v>27</v>
      </c>
      <c r="G2597" t="s">
        <v>254</v>
      </c>
      <c r="H2597" t="s">
        <v>283</v>
      </c>
      <c r="I2597" t="str">
        <f>RIGHT(HvDOutputData[[#This Row],[OPLocCode]],1)</f>
        <v>4</v>
      </c>
      <c r="J2597" t="s">
        <v>387</v>
      </c>
    </row>
    <row r="2598" spans="1:10" x14ac:dyDescent="0.45">
      <c r="A2598" t="s">
        <v>14</v>
      </c>
      <c r="B2598" t="s">
        <v>116</v>
      </c>
      <c r="C2598" t="s">
        <v>119</v>
      </c>
      <c r="D2598" s="1" t="s">
        <v>518</v>
      </c>
      <c r="E2598" t="s">
        <v>53</v>
      </c>
      <c r="F2598" t="s">
        <v>27</v>
      </c>
      <c r="G2598" t="s">
        <v>254</v>
      </c>
      <c r="H2598" t="s">
        <v>284</v>
      </c>
      <c r="I2598" t="str">
        <f>RIGHT(HvDOutputData[[#This Row],[OPLocCode]],1)</f>
        <v>5</v>
      </c>
      <c r="J2598" t="s">
        <v>388</v>
      </c>
    </row>
    <row r="2599" spans="1:10" x14ac:dyDescent="0.45">
      <c r="A2599" t="s">
        <v>14</v>
      </c>
      <c r="B2599" t="s">
        <v>116</v>
      </c>
      <c r="C2599" t="s">
        <v>119</v>
      </c>
      <c r="D2599" s="1" t="s">
        <v>518</v>
      </c>
      <c r="E2599" t="s">
        <v>53</v>
      </c>
      <c r="F2599" t="s">
        <v>27</v>
      </c>
      <c r="G2599" t="s">
        <v>254</v>
      </c>
      <c r="H2599" t="s">
        <v>285</v>
      </c>
      <c r="I2599" t="str">
        <f>RIGHT(HvDOutputData[[#This Row],[OPLocCode]],1)</f>
        <v>6</v>
      </c>
      <c r="J2599" t="s">
        <v>389</v>
      </c>
    </row>
    <row r="2600" spans="1:10" x14ac:dyDescent="0.45">
      <c r="A2600" t="s">
        <v>14</v>
      </c>
      <c r="B2600" t="s">
        <v>116</v>
      </c>
      <c r="C2600" t="s">
        <v>119</v>
      </c>
      <c r="D2600" s="1" t="s">
        <v>518</v>
      </c>
      <c r="E2600" t="s">
        <v>53</v>
      </c>
      <c r="F2600" t="s">
        <v>27</v>
      </c>
      <c r="G2600" t="s">
        <v>254</v>
      </c>
      <c r="H2600" t="s">
        <v>29</v>
      </c>
      <c r="I2600" t="str">
        <f>RIGHT(HvDOutputData[[#This Row],[OPLocCode]],1)</f>
        <v>1</v>
      </c>
      <c r="J2600" t="s">
        <v>390</v>
      </c>
    </row>
    <row r="2601" spans="1:10" x14ac:dyDescent="0.45">
      <c r="A2601" t="s">
        <v>14</v>
      </c>
      <c r="B2601" t="s">
        <v>116</v>
      </c>
      <c r="C2601" t="s">
        <v>119</v>
      </c>
      <c r="D2601" s="1" t="s">
        <v>518</v>
      </c>
      <c r="E2601" t="s">
        <v>53</v>
      </c>
      <c r="F2601" t="s">
        <v>27</v>
      </c>
      <c r="G2601" t="s">
        <v>254</v>
      </c>
      <c r="H2601" t="s">
        <v>137</v>
      </c>
      <c r="I2601" t="str">
        <f>RIGHT(HvDOutputData[[#This Row],[OPLocCode]],1)</f>
        <v>2</v>
      </c>
      <c r="J2601" t="s">
        <v>391</v>
      </c>
    </row>
    <row r="2602" spans="1:10" x14ac:dyDescent="0.45">
      <c r="A2602" t="s">
        <v>14</v>
      </c>
      <c r="B2602" t="s">
        <v>116</v>
      </c>
      <c r="C2602" t="s">
        <v>119</v>
      </c>
      <c r="D2602" s="1" t="s">
        <v>518</v>
      </c>
      <c r="E2602" t="s">
        <v>53</v>
      </c>
      <c r="F2602" t="s">
        <v>27</v>
      </c>
      <c r="G2602" t="s">
        <v>254</v>
      </c>
      <c r="H2602" t="s">
        <v>286</v>
      </c>
      <c r="I2602" t="str">
        <f>RIGHT(HvDOutputData[[#This Row],[OPLocCode]],1)</f>
        <v>3</v>
      </c>
      <c r="J2602" t="s">
        <v>392</v>
      </c>
    </row>
    <row r="2603" spans="1:10" x14ac:dyDescent="0.45">
      <c r="A2603" t="s">
        <v>14</v>
      </c>
      <c r="B2603" t="s">
        <v>116</v>
      </c>
      <c r="C2603" t="s">
        <v>119</v>
      </c>
      <c r="D2603" s="1" t="s">
        <v>518</v>
      </c>
      <c r="E2603" t="s">
        <v>53</v>
      </c>
      <c r="F2603" t="s">
        <v>27</v>
      </c>
      <c r="G2603" t="s">
        <v>254</v>
      </c>
      <c r="H2603" t="s">
        <v>287</v>
      </c>
      <c r="I2603" t="str">
        <f>RIGHT(HvDOutputData[[#This Row],[OPLocCode]],1)</f>
        <v>4</v>
      </c>
      <c r="J2603" t="s">
        <v>393</v>
      </c>
    </row>
    <row r="2604" spans="1:10" x14ac:dyDescent="0.45">
      <c r="A2604" t="s">
        <v>14</v>
      </c>
      <c r="B2604" t="s">
        <v>116</v>
      </c>
      <c r="C2604" t="s">
        <v>119</v>
      </c>
      <c r="D2604" s="1" t="s">
        <v>518</v>
      </c>
      <c r="E2604" t="s">
        <v>53</v>
      </c>
      <c r="F2604" t="s">
        <v>27</v>
      </c>
      <c r="G2604" t="s">
        <v>254</v>
      </c>
      <c r="H2604" t="s">
        <v>288</v>
      </c>
      <c r="I2604" t="str">
        <f>RIGHT(HvDOutputData[[#This Row],[OPLocCode]],1)</f>
        <v>5</v>
      </c>
      <c r="J2604" t="s">
        <v>394</v>
      </c>
    </row>
    <row r="2605" spans="1:10" x14ac:dyDescent="0.45">
      <c r="A2605" t="s">
        <v>14</v>
      </c>
      <c r="B2605" t="s">
        <v>116</v>
      </c>
      <c r="C2605" t="s">
        <v>119</v>
      </c>
      <c r="D2605" s="1" t="s">
        <v>518</v>
      </c>
      <c r="E2605" t="s">
        <v>53</v>
      </c>
      <c r="F2605" t="s">
        <v>27</v>
      </c>
      <c r="G2605" t="s">
        <v>254</v>
      </c>
      <c r="H2605" t="s">
        <v>289</v>
      </c>
      <c r="I2605" t="str">
        <f>RIGHT(HvDOutputData[[#This Row],[OPLocCode]],1)</f>
        <v>6</v>
      </c>
      <c r="J2605" t="s">
        <v>395</v>
      </c>
    </row>
    <row r="2606" spans="1:10" x14ac:dyDescent="0.45">
      <c r="A2606" t="s">
        <v>14</v>
      </c>
      <c r="B2606" t="s">
        <v>117</v>
      </c>
      <c r="C2606" t="s">
        <v>120</v>
      </c>
      <c r="D2606" s="1" t="s">
        <v>518</v>
      </c>
      <c r="E2606" t="s">
        <v>53</v>
      </c>
      <c r="F2606" t="s">
        <v>27</v>
      </c>
      <c r="G2606" t="s">
        <v>254</v>
      </c>
      <c r="H2606" t="s">
        <v>262</v>
      </c>
      <c r="I2606" t="str">
        <f>RIGHT(HvDOutputData[[#This Row],[OPLocCode]],1)</f>
        <v>1</v>
      </c>
      <c r="J2606" t="s">
        <v>362</v>
      </c>
    </row>
    <row r="2607" spans="1:10" x14ac:dyDescent="0.45">
      <c r="A2607" t="s">
        <v>14</v>
      </c>
      <c r="B2607" t="s">
        <v>117</v>
      </c>
      <c r="C2607" t="s">
        <v>120</v>
      </c>
      <c r="D2607" s="1" t="s">
        <v>518</v>
      </c>
      <c r="E2607" t="s">
        <v>53</v>
      </c>
      <c r="F2607" t="s">
        <v>27</v>
      </c>
      <c r="G2607" t="s">
        <v>254</v>
      </c>
      <c r="H2607" t="s">
        <v>263</v>
      </c>
      <c r="I2607" t="str">
        <f>RIGHT(HvDOutputData[[#This Row],[OPLocCode]],1)</f>
        <v>2</v>
      </c>
      <c r="J2607" t="s">
        <v>363</v>
      </c>
    </row>
    <row r="2608" spans="1:10" x14ac:dyDescent="0.45">
      <c r="A2608" t="s">
        <v>14</v>
      </c>
      <c r="B2608" t="s">
        <v>117</v>
      </c>
      <c r="C2608" t="s">
        <v>120</v>
      </c>
      <c r="D2608" s="1" t="s">
        <v>518</v>
      </c>
      <c r="E2608" t="s">
        <v>53</v>
      </c>
      <c r="F2608" t="s">
        <v>27</v>
      </c>
      <c r="G2608" t="s">
        <v>254</v>
      </c>
      <c r="H2608" t="s">
        <v>264</v>
      </c>
      <c r="I2608" t="str">
        <f>RIGHT(HvDOutputData[[#This Row],[OPLocCode]],1)</f>
        <v>3</v>
      </c>
      <c r="J2608" t="s">
        <v>364</v>
      </c>
    </row>
    <row r="2609" spans="1:10" x14ac:dyDescent="0.45">
      <c r="A2609" t="s">
        <v>14</v>
      </c>
      <c r="B2609" t="s">
        <v>117</v>
      </c>
      <c r="C2609" t="s">
        <v>120</v>
      </c>
      <c r="D2609" s="1" t="s">
        <v>518</v>
      </c>
      <c r="E2609" t="s">
        <v>53</v>
      </c>
      <c r="F2609" t="s">
        <v>27</v>
      </c>
      <c r="G2609" t="s">
        <v>254</v>
      </c>
      <c r="H2609" t="s">
        <v>265</v>
      </c>
      <c r="I2609" t="str">
        <f>RIGHT(HvDOutputData[[#This Row],[OPLocCode]],1)</f>
        <v>4</v>
      </c>
      <c r="J2609" t="s">
        <v>468</v>
      </c>
    </row>
    <row r="2610" spans="1:10" x14ac:dyDescent="0.45">
      <c r="A2610" t="s">
        <v>14</v>
      </c>
      <c r="B2610" t="s">
        <v>117</v>
      </c>
      <c r="C2610" t="s">
        <v>120</v>
      </c>
      <c r="D2610" s="1" t="s">
        <v>518</v>
      </c>
      <c r="E2610" t="s">
        <v>53</v>
      </c>
      <c r="F2610" t="s">
        <v>27</v>
      </c>
      <c r="G2610" t="s">
        <v>254</v>
      </c>
      <c r="H2610" t="s">
        <v>266</v>
      </c>
      <c r="I2610" t="str">
        <f>RIGHT(HvDOutputData[[#This Row],[OPLocCode]],1)</f>
        <v>5</v>
      </c>
      <c r="J2610" t="s">
        <v>365</v>
      </c>
    </row>
    <row r="2611" spans="1:10" x14ac:dyDescent="0.45">
      <c r="A2611" t="s">
        <v>14</v>
      </c>
      <c r="B2611" t="s">
        <v>117</v>
      </c>
      <c r="C2611" t="s">
        <v>120</v>
      </c>
      <c r="D2611" s="1" t="s">
        <v>518</v>
      </c>
      <c r="E2611" t="s">
        <v>53</v>
      </c>
      <c r="F2611" t="s">
        <v>27</v>
      </c>
      <c r="G2611" t="s">
        <v>254</v>
      </c>
      <c r="H2611" t="s">
        <v>267</v>
      </c>
      <c r="I2611" t="str">
        <f>RIGHT(HvDOutputData[[#This Row],[OPLocCode]],1)</f>
        <v>6</v>
      </c>
      <c r="J2611" t="s">
        <v>366</v>
      </c>
    </row>
    <row r="2612" spans="1:10" x14ac:dyDescent="0.45">
      <c r="A2612" t="s">
        <v>14</v>
      </c>
      <c r="B2612" t="s">
        <v>117</v>
      </c>
      <c r="C2612" t="s">
        <v>120</v>
      </c>
      <c r="D2612" s="1" t="s">
        <v>518</v>
      </c>
      <c r="E2612" t="s">
        <v>53</v>
      </c>
      <c r="F2612" t="s">
        <v>27</v>
      </c>
      <c r="G2612" t="s">
        <v>254</v>
      </c>
      <c r="H2612" t="s">
        <v>256</v>
      </c>
      <c r="I2612" t="str">
        <f>RIGHT(HvDOutputData[[#This Row],[OPLocCode]],1)</f>
        <v>1</v>
      </c>
      <c r="J2612" t="s">
        <v>367</v>
      </c>
    </row>
    <row r="2613" spans="1:10" x14ac:dyDescent="0.45">
      <c r="A2613" t="s">
        <v>14</v>
      </c>
      <c r="B2613" t="s">
        <v>117</v>
      </c>
      <c r="C2613" t="s">
        <v>120</v>
      </c>
      <c r="D2613" s="1" t="s">
        <v>518</v>
      </c>
      <c r="E2613" t="s">
        <v>53</v>
      </c>
      <c r="F2613" t="s">
        <v>27</v>
      </c>
      <c r="G2613" t="s">
        <v>254</v>
      </c>
      <c r="H2613" t="s">
        <v>257</v>
      </c>
      <c r="I2613" t="str">
        <f>RIGHT(HvDOutputData[[#This Row],[OPLocCode]],1)</f>
        <v>2</v>
      </c>
      <c r="J2613" t="s">
        <v>368</v>
      </c>
    </row>
    <row r="2614" spans="1:10" x14ac:dyDescent="0.45">
      <c r="A2614" t="s">
        <v>14</v>
      </c>
      <c r="B2614" t="s">
        <v>117</v>
      </c>
      <c r="C2614" t="s">
        <v>120</v>
      </c>
      <c r="D2614" s="1" t="s">
        <v>518</v>
      </c>
      <c r="E2614" t="s">
        <v>53</v>
      </c>
      <c r="F2614" t="s">
        <v>27</v>
      </c>
      <c r="G2614" t="s">
        <v>254</v>
      </c>
      <c r="H2614" t="s">
        <v>258</v>
      </c>
      <c r="I2614" t="str">
        <f>RIGHT(HvDOutputData[[#This Row],[OPLocCode]],1)</f>
        <v>3</v>
      </c>
      <c r="J2614" t="s">
        <v>369</v>
      </c>
    </row>
    <row r="2615" spans="1:10" x14ac:dyDescent="0.45">
      <c r="A2615" t="s">
        <v>14</v>
      </c>
      <c r="B2615" t="s">
        <v>117</v>
      </c>
      <c r="C2615" t="s">
        <v>120</v>
      </c>
      <c r="D2615" s="1" t="s">
        <v>518</v>
      </c>
      <c r="E2615" t="s">
        <v>53</v>
      </c>
      <c r="F2615" t="s">
        <v>27</v>
      </c>
      <c r="G2615" t="s">
        <v>254</v>
      </c>
      <c r="H2615" t="s">
        <v>259</v>
      </c>
      <c r="I2615" t="str">
        <f>RIGHT(HvDOutputData[[#This Row],[OPLocCode]],1)</f>
        <v>4</v>
      </c>
      <c r="J2615" t="s">
        <v>469</v>
      </c>
    </row>
    <row r="2616" spans="1:10" x14ac:dyDescent="0.45">
      <c r="A2616" t="s">
        <v>14</v>
      </c>
      <c r="B2616" t="s">
        <v>117</v>
      </c>
      <c r="C2616" t="s">
        <v>120</v>
      </c>
      <c r="D2616" s="1" t="s">
        <v>518</v>
      </c>
      <c r="E2616" t="s">
        <v>53</v>
      </c>
      <c r="F2616" t="s">
        <v>27</v>
      </c>
      <c r="G2616" t="s">
        <v>254</v>
      </c>
      <c r="H2616" t="s">
        <v>260</v>
      </c>
      <c r="I2616" t="str">
        <f>RIGHT(HvDOutputData[[#This Row],[OPLocCode]],1)</f>
        <v>5</v>
      </c>
      <c r="J2616" t="s">
        <v>370</v>
      </c>
    </row>
    <row r="2617" spans="1:10" x14ac:dyDescent="0.45">
      <c r="A2617" t="s">
        <v>14</v>
      </c>
      <c r="B2617" t="s">
        <v>117</v>
      </c>
      <c r="C2617" t="s">
        <v>120</v>
      </c>
      <c r="D2617" s="1" t="s">
        <v>518</v>
      </c>
      <c r="E2617" t="s">
        <v>53</v>
      </c>
      <c r="F2617" t="s">
        <v>27</v>
      </c>
      <c r="G2617" t="s">
        <v>254</v>
      </c>
      <c r="H2617" t="s">
        <v>261</v>
      </c>
      <c r="I2617" t="str">
        <f>RIGHT(HvDOutputData[[#This Row],[OPLocCode]],1)</f>
        <v>6</v>
      </c>
      <c r="J2617" t="s">
        <v>371</v>
      </c>
    </row>
    <row r="2618" spans="1:10" x14ac:dyDescent="0.45">
      <c r="A2618" t="s">
        <v>14</v>
      </c>
      <c r="B2618" t="s">
        <v>117</v>
      </c>
      <c r="C2618" t="s">
        <v>120</v>
      </c>
      <c r="D2618" s="1" t="s">
        <v>518</v>
      </c>
      <c r="E2618" t="s">
        <v>53</v>
      </c>
      <c r="F2618" t="s">
        <v>27</v>
      </c>
      <c r="G2618" t="s">
        <v>254</v>
      </c>
      <c r="H2618" t="s">
        <v>268</v>
      </c>
      <c r="I2618" t="str">
        <f>RIGHT(HvDOutputData[[#This Row],[OPLocCode]],1)</f>
        <v>1</v>
      </c>
      <c r="J2618" t="s">
        <v>372</v>
      </c>
    </row>
    <row r="2619" spans="1:10" x14ac:dyDescent="0.45">
      <c r="A2619" t="s">
        <v>14</v>
      </c>
      <c r="B2619" t="s">
        <v>117</v>
      </c>
      <c r="C2619" t="s">
        <v>120</v>
      </c>
      <c r="D2619" s="1" t="s">
        <v>518</v>
      </c>
      <c r="E2619" t="s">
        <v>53</v>
      </c>
      <c r="F2619" t="s">
        <v>27</v>
      </c>
      <c r="G2619" t="s">
        <v>254</v>
      </c>
      <c r="H2619" t="s">
        <v>269</v>
      </c>
      <c r="I2619" t="str">
        <f>RIGHT(HvDOutputData[[#This Row],[OPLocCode]],1)</f>
        <v>2</v>
      </c>
      <c r="J2619" t="s">
        <v>373</v>
      </c>
    </row>
    <row r="2620" spans="1:10" x14ac:dyDescent="0.45">
      <c r="A2620" t="s">
        <v>14</v>
      </c>
      <c r="B2620" t="s">
        <v>117</v>
      </c>
      <c r="C2620" t="s">
        <v>120</v>
      </c>
      <c r="D2620" s="1" t="s">
        <v>518</v>
      </c>
      <c r="E2620" t="s">
        <v>53</v>
      </c>
      <c r="F2620" t="s">
        <v>27</v>
      </c>
      <c r="G2620" t="s">
        <v>254</v>
      </c>
      <c r="H2620" t="s">
        <v>270</v>
      </c>
      <c r="I2620" t="str">
        <f>RIGHT(HvDOutputData[[#This Row],[OPLocCode]],1)</f>
        <v>3</v>
      </c>
      <c r="J2620" t="s">
        <v>374</v>
      </c>
    </row>
    <row r="2621" spans="1:10" x14ac:dyDescent="0.45">
      <c r="A2621" t="s">
        <v>14</v>
      </c>
      <c r="B2621" t="s">
        <v>117</v>
      </c>
      <c r="C2621" t="s">
        <v>120</v>
      </c>
      <c r="D2621" s="1" t="s">
        <v>518</v>
      </c>
      <c r="E2621" t="s">
        <v>53</v>
      </c>
      <c r="F2621" t="s">
        <v>27</v>
      </c>
      <c r="G2621" t="s">
        <v>254</v>
      </c>
      <c r="H2621" t="s">
        <v>271</v>
      </c>
      <c r="I2621" t="str">
        <f>RIGHT(HvDOutputData[[#This Row],[OPLocCode]],1)</f>
        <v>4</v>
      </c>
      <c r="J2621" t="s">
        <v>375</v>
      </c>
    </row>
    <row r="2622" spans="1:10" x14ac:dyDescent="0.45">
      <c r="A2622" t="s">
        <v>14</v>
      </c>
      <c r="B2622" t="s">
        <v>117</v>
      </c>
      <c r="C2622" t="s">
        <v>120</v>
      </c>
      <c r="D2622" s="1" t="s">
        <v>518</v>
      </c>
      <c r="E2622" t="s">
        <v>53</v>
      </c>
      <c r="F2622" t="s">
        <v>27</v>
      </c>
      <c r="G2622" t="s">
        <v>254</v>
      </c>
      <c r="H2622" t="s">
        <v>272</v>
      </c>
      <c r="I2622" t="str">
        <f>RIGHT(HvDOutputData[[#This Row],[OPLocCode]],1)</f>
        <v>5</v>
      </c>
      <c r="J2622" t="s">
        <v>376</v>
      </c>
    </row>
    <row r="2623" spans="1:10" x14ac:dyDescent="0.45">
      <c r="A2623" t="s">
        <v>14</v>
      </c>
      <c r="B2623" t="s">
        <v>117</v>
      </c>
      <c r="C2623" t="s">
        <v>120</v>
      </c>
      <c r="D2623" s="1" t="s">
        <v>518</v>
      </c>
      <c r="E2623" t="s">
        <v>53</v>
      </c>
      <c r="F2623" t="s">
        <v>27</v>
      </c>
      <c r="G2623" t="s">
        <v>254</v>
      </c>
      <c r="H2623" t="s">
        <v>273</v>
      </c>
      <c r="I2623" t="str">
        <f>RIGHT(HvDOutputData[[#This Row],[OPLocCode]],1)</f>
        <v>6</v>
      </c>
      <c r="J2623" t="s">
        <v>377</v>
      </c>
    </row>
    <row r="2624" spans="1:10" x14ac:dyDescent="0.45">
      <c r="A2624" t="s">
        <v>14</v>
      </c>
      <c r="B2624" t="s">
        <v>117</v>
      </c>
      <c r="C2624" t="s">
        <v>120</v>
      </c>
      <c r="D2624" s="1" t="s">
        <v>518</v>
      </c>
      <c r="E2624" t="s">
        <v>53</v>
      </c>
      <c r="F2624" t="s">
        <v>27</v>
      </c>
      <c r="G2624" t="s">
        <v>254</v>
      </c>
      <c r="H2624" t="s">
        <v>274</v>
      </c>
      <c r="I2624" t="str">
        <f>RIGHT(HvDOutputData[[#This Row],[OPLocCode]],1)</f>
        <v>1</v>
      </c>
      <c r="J2624" t="s">
        <v>378</v>
      </c>
    </row>
    <row r="2625" spans="1:10" x14ac:dyDescent="0.45">
      <c r="A2625" t="s">
        <v>14</v>
      </c>
      <c r="B2625" t="s">
        <v>117</v>
      </c>
      <c r="C2625" t="s">
        <v>120</v>
      </c>
      <c r="D2625" s="1" t="s">
        <v>518</v>
      </c>
      <c r="E2625" t="s">
        <v>53</v>
      </c>
      <c r="F2625" t="s">
        <v>27</v>
      </c>
      <c r="G2625" t="s">
        <v>254</v>
      </c>
      <c r="H2625" t="s">
        <v>275</v>
      </c>
      <c r="I2625" t="str">
        <f>RIGHT(HvDOutputData[[#This Row],[OPLocCode]],1)</f>
        <v>2</v>
      </c>
      <c r="J2625" t="s">
        <v>379</v>
      </c>
    </row>
    <row r="2626" spans="1:10" x14ac:dyDescent="0.45">
      <c r="A2626" t="s">
        <v>14</v>
      </c>
      <c r="B2626" t="s">
        <v>117</v>
      </c>
      <c r="C2626" t="s">
        <v>120</v>
      </c>
      <c r="D2626" s="1" t="s">
        <v>518</v>
      </c>
      <c r="E2626" t="s">
        <v>53</v>
      </c>
      <c r="F2626" t="s">
        <v>27</v>
      </c>
      <c r="G2626" t="s">
        <v>254</v>
      </c>
      <c r="H2626" t="s">
        <v>276</v>
      </c>
      <c r="I2626" t="str">
        <f>RIGHT(HvDOutputData[[#This Row],[OPLocCode]],1)</f>
        <v>3</v>
      </c>
      <c r="J2626" t="s">
        <v>380</v>
      </c>
    </row>
    <row r="2627" spans="1:10" x14ac:dyDescent="0.45">
      <c r="A2627" t="s">
        <v>14</v>
      </c>
      <c r="B2627" t="s">
        <v>117</v>
      </c>
      <c r="C2627" t="s">
        <v>120</v>
      </c>
      <c r="D2627" s="1" t="s">
        <v>518</v>
      </c>
      <c r="E2627" t="s">
        <v>53</v>
      </c>
      <c r="F2627" t="s">
        <v>27</v>
      </c>
      <c r="G2627" t="s">
        <v>254</v>
      </c>
      <c r="H2627" t="s">
        <v>277</v>
      </c>
      <c r="I2627" t="str">
        <f>RIGHT(HvDOutputData[[#This Row],[OPLocCode]],1)</f>
        <v>4</v>
      </c>
      <c r="J2627" t="s">
        <v>381</v>
      </c>
    </row>
    <row r="2628" spans="1:10" x14ac:dyDescent="0.45">
      <c r="A2628" t="s">
        <v>14</v>
      </c>
      <c r="B2628" t="s">
        <v>117</v>
      </c>
      <c r="C2628" t="s">
        <v>120</v>
      </c>
      <c r="D2628" s="1" t="s">
        <v>518</v>
      </c>
      <c r="E2628" t="s">
        <v>53</v>
      </c>
      <c r="F2628" t="s">
        <v>27</v>
      </c>
      <c r="G2628" t="s">
        <v>254</v>
      </c>
      <c r="H2628" t="s">
        <v>278</v>
      </c>
      <c r="I2628" t="str">
        <f>RIGHT(HvDOutputData[[#This Row],[OPLocCode]],1)</f>
        <v>5</v>
      </c>
      <c r="J2628" t="s">
        <v>382</v>
      </c>
    </row>
    <row r="2629" spans="1:10" x14ac:dyDescent="0.45">
      <c r="A2629" t="s">
        <v>14</v>
      </c>
      <c r="B2629" t="s">
        <v>117</v>
      </c>
      <c r="C2629" t="s">
        <v>120</v>
      </c>
      <c r="D2629" s="1" t="s">
        <v>518</v>
      </c>
      <c r="E2629" t="s">
        <v>53</v>
      </c>
      <c r="F2629" t="s">
        <v>27</v>
      </c>
      <c r="G2629" t="s">
        <v>254</v>
      </c>
      <c r="H2629" t="s">
        <v>279</v>
      </c>
      <c r="I2629" t="str">
        <f>RIGHT(HvDOutputData[[#This Row],[OPLocCode]],1)</f>
        <v>6</v>
      </c>
      <c r="J2629" t="s">
        <v>383</v>
      </c>
    </row>
    <row r="2630" spans="1:10" x14ac:dyDescent="0.45">
      <c r="A2630" t="s">
        <v>14</v>
      </c>
      <c r="B2630" t="s">
        <v>117</v>
      </c>
      <c r="C2630" t="s">
        <v>120</v>
      </c>
      <c r="D2630" s="1" t="s">
        <v>518</v>
      </c>
      <c r="E2630" t="s">
        <v>53</v>
      </c>
      <c r="F2630" t="s">
        <v>27</v>
      </c>
      <c r="G2630" t="s">
        <v>254</v>
      </c>
      <c r="H2630" t="s">
        <v>280</v>
      </c>
      <c r="I2630" t="str">
        <f>RIGHT(HvDOutputData[[#This Row],[OPLocCode]],1)</f>
        <v>1</v>
      </c>
      <c r="J2630" t="s">
        <v>384</v>
      </c>
    </row>
    <row r="2631" spans="1:10" x14ac:dyDescent="0.45">
      <c r="A2631" t="s">
        <v>14</v>
      </c>
      <c r="B2631" t="s">
        <v>117</v>
      </c>
      <c r="C2631" t="s">
        <v>120</v>
      </c>
      <c r="D2631" s="1" t="s">
        <v>518</v>
      </c>
      <c r="E2631" t="s">
        <v>53</v>
      </c>
      <c r="F2631" t="s">
        <v>27</v>
      </c>
      <c r="G2631" t="s">
        <v>254</v>
      </c>
      <c r="H2631" t="s">
        <v>281</v>
      </c>
      <c r="I2631" t="str">
        <f>RIGHT(HvDOutputData[[#This Row],[OPLocCode]],1)</f>
        <v>2</v>
      </c>
      <c r="J2631" t="s">
        <v>385</v>
      </c>
    </row>
    <row r="2632" spans="1:10" x14ac:dyDescent="0.45">
      <c r="A2632" t="s">
        <v>14</v>
      </c>
      <c r="B2632" t="s">
        <v>117</v>
      </c>
      <c r="C2632" t="s">
        <v>120</v>
      </c>
      <c r="D2632" s="1" t="s">
        <v>518</v>
      </c>
      <c r="E2632" t="s">
        <v>53</v>
      </c>
      <c r="F2632" t="s">
        <v>27</v>
      </c>
      <c r="G2632" t="s">
        <v>254</v>
      </c>
      <c r="H2632" t="s">
        <v>282</v>
      </c>
      <c r="I2632" t="str">
        <f>RIGHT(HvDOutputData[[#This Row],[OPLocCode]],1)</f>
        <v>3</v>
      </c>
      <c r="J2632" t="s">
        <v>386</v>
      </c>
    </row>
    <row r="2633" spans="1:10" x14ac:dyDescent="0.45">
      <c r="A2633" t="s">
        <v>14</v>
      </c>
      <c r="B2633" t="s">
        <v>117</v>
      </c>
      <c r="C2633" t="s">
        <v>120</v>
      </c>
      <c r="D2633" s="1" t="s">
        <v>518</v>
      </c>
      <c r="E2633" t="s">
        <v>53</v>
      </c>
      <c r="F2633" t="s">
        <v>27</v>
      </c>
      <c r="G2633" t="s">
        <v>254</v>
      </c>
      <c r="H2633" t="s">
        <v>283</v>
      </c>
      <c r="I2633" t="str">
        <f>RIGHT(HvDOutputData[[#This Row],[OPLocCode]],1)</f>
        <v>4</v>
      </c>
      <c r="J2633" t="s">
        <v>387</v>
      </c>
    </row>
    <row r="2634" spans="1:10" x14ac:dyDescent="0.45">
      <c r="A2634" t="s">
        <v>14</v>
      </c>
      <c r="B2634" t="s">
        <v>117</v>
      </c>
      <c r="C2634" t="s">
        <v>120</v>
      </c>
      <c r="D2634" s="1" t="s">
        <v>518</v>
      </c>
      <c r="E2634" t="s">
        <v>53</v>
      </c>
      <c r="F2634" t="s">
        <v>27</v>
      </c>
      <c r="G2634" t="s">
        <v>254</v>
      </c>
      <c r="H2634" t="s">
        <v>284</v>
      </c>
      <c r="I2634" t="str">
        <f>RIGHT(HvDOutputData[[#This Row],[OPLocCode]],1)</f>
        <v>5</v>
      </c>
      <c r="J2634" t="s">
        <v>388</v>
      </c>
    </row>
    <row r="2635" spans="1:10" x14ac:dyDescent="0.45">
      <c r="A2635" t="s">
        <v>14</v>
      </c>
      <c r="B2635" t="s">
        <v>117</v>
      </c>
      <c r="C2635" t="s">
        <v>120</v>
      </c>
      <c r="D2635" s="1" t="s">
        <v>518</v>
      </c>
      <c r="E2635" t="s">
        <v>53</v>
      </c>
      <c r="F2635" t="s">
        <v>27</v>
      </c>
      <c r="G2635" t="s">
        <v>254</v>
      </c>
      <c r="H2635" t="s">
        <v>285</v>
      </c>
      <c r="I2635" t="str">
        <f>RIGHT(HvDOutputData[[#This Row],[OPLocCode]],1)</f>
        <v>6</v>
      </c>
      <c r="J2635" t="s">
        <v>389</v>
      </c>
    </row>
    <row r="2636" spans="1:10" x14ac:dyDescent="0.45">
      <c r="A2636" t="s">
        <v>14</v>
      </c>
      <c r="B2636" t="s">
        <v>117</v>
      </c>
      <c r="C2636" t="s">
        <v>120</v>
      </c>
      <c r="D2636" s="1" t="s">
        <v>518</v>
      </c>
      <c r="E2636" t="s">
        <v>53</v>
      </c>
      <c r="F2636" t="s">
        <v>27</v>
      </c>
      <c r="G2636" t="s">
        <v>254</v>
      </c>
      <c r="H2636" t="s">
        <v>29</v>
      </c>
      <c r="I2636" t="str">
        <f>RIGHT(HvDOutputData[[#This Row],[OPLocCode]],1)</f>
        <v>1</v>
      </c>
      <c r="J2636" t="s">
        <v>390</v>
      </c>
    </row>
    <row r="2637" spans="1:10" x14ac:dyDescent="0.45">
      <c r="A2637" t="s">
        <v>14</v>
      </c>
      <c r="B2637" t="s">
        <v>117</v>
      </c>
      <c r="C2637" t="s">
        <v>120</v>
      </c>
      <c r="D2637" s="1" t="s">
        <v>518</v>
      </c>
      <c r="E2637" t="s">
        <v>53</v>
      </c>
      <c r="F2637" t="s">
        <v>27</v>
      </c>
      <c r="G2637" t="s">
        <v>254</v>
      </c>
      <c r="H2637" t="s">
        <v>137</v>
      </c>
      <c r="I2637" t="str">
        <f>RIGHT(HvDOutputData[[#This Row],[OPLocCode]],1)</f>
        <v>2</v>
      </c>
      <c r="J2637" t="s">
        <v>391</v>
      </c>
    </row>
    <row r="2638" spans="1:10" x14ac:dyDescent="0.45">
      <c r="A2638" t="s">
        <v>14</v>
      </c>
      <c r="B2638" t="s">
        <v>117</v>
      </c>
      <c r="C2638" t="s">
        <v>120</v>
      </c>
      <c r="D2638" s="1" t="s">
        <v>518</v>
      </c>
      <c r="E2638" t="s">
        <v>53</v>
      </c>
      <c r="F2638" t="s">
        <v>27</v>
      </c>
      <c r="G2638" t="s">
        <v>254</v>
      </c>
      <c r="H2638" t="s">
        <v>286</v>
      </c>
      <c r="I2638" t="str">
        <f>RIGHT(HvDOutputData[[#This Row],[OPLocCode]],1)</f>
        <v>3</v>
      </c>
      <c r="J2638" t="s">
        <v>392</v>
      </c>
    </row>
    <row r="2639" spans="1:10" x14ac:dyDescent="0.45">
      <c r="A2639" t="s">
        <v>14</v>
      </c>
      <c r="B2639" t="s">
        <v>117</v>
      </c>
      <c r="C2639" t="s">
        <v>120</v>
      </c>
      <c r="D2639" s="1" t="s">
        <v>518</v>
      </c>
      <c r="E2639" t="s">
        <v>53</v>
      </c>
      <c r="F2639" t="s">
        <v>27</v>
      </c>
      <c r="G2639" t="s">
        <v>254</v>
      </c>
      <c r="H2639" t="s">
        <v>287</v>
      </c>
      <c r="I2639" t="str">
        <f>RIGHT(HvDOutputData[[#This Row],[OPLocCode]],1)</f>
        <v>4</v>
      </c>
      <c r="J2639" t="s">
        <v>393</v>
      </c>
    </row>
    <row r="2640" spans="1:10" x14ac:dyDescent="0.45">
      <c r="A2640" t="s">
        <v>14</v>
      </c>
      <c r="B2640" t="s">
        <v>117</v>
      </c>
      <c r="C2640" t="s">
        <v>120</v>
      </c>
      <c r="D2640" s="1" t="s">
        <v>518</v>
      </c>
      <c r="E2640" t="s">
        <v>53</v>
      </c>
      <c r="F2640" t="s">
        <v>27</v>
      </c>
      <c r="G2640" t="s">
        <v>254</v>
      </c>
      <c r="H2640" t="s">
        <v>288</v>
      </c>
      <c r="I2640" t="str">
        <f>RIGHT(HvDOutputData[[#This Row],[OPLocCode]],1)</f>
        <v>5</v>
      </c>
      <c r="J2640" t="s">
        <v>394</v>
      </c>
    </row>
    <row r="2641" spans="1:10" x14ac:dyDescent="0.45">
      <c r="A2641" t="s">
        <v>14</v>
      </c>
      <c r="B2641" t="s">
        <v>117</v>
      </c>
      <c r="C2641" t="s">
        <v>120</v>
      </c>
      <c r="D2641" s="1" t="s">
        <v>518</v>
      </c>
      <c r="E2641" t="s">
        <v>53</v>
      </c>
      <c r="F2641" t="s">
        <v>27</v>
      </c>
      <c r="G2641" t="s">
        <v>254</v>
      </c>
      <c r="H2641" t="s">
        <v>289</v>
      </c>
      <c r="I2641" t="str">
        <f>RIGHT(HvDOutputData[[#This Row],[OPLocCode]],1)</f>
        <v>6</v>
      </c>
      <c r="J2641" t="s">
        <v>395</v>
      </c>
    </row>
    <row r="2642" spans="1:10" x14ac:dyDescent="0.45">
      <c r="A2642" t="s">
        <v>14</v>
      </c>
      <c r="B2642" t="s">
        <v>118</v>
      </c>
      <c r="C2642" t="s">
        <v>121</v>
      </c>
      <c r="D2642" s="1" t="s">
        <v>518</v>
      </c>
      <c r="E2642" t="s">
        <v>53</v>
      </c>
      <c r="F2642" t="s">
        <v>27</v>
      </c>
      <c r="G2642" t="s">
        <v>254</v>
      </c>
      <c r="H2642" t="s">
        <v>299</v>
      </c>
      <c r="I2642" t="str">
        <f>RIGHT(HvDOutputData[[#This Row],[OPLocCode]],1)</f>
        <v>A</v>
      </c>
      <c r="J2642" t="s">
        <v>396</v>
      </c>
    </row>
    <row r="2643" spans="1:10" x14ac:dyDescent="0.45">
      <c r="A2643" t="s">
        <v>14</v>
      </c>
      <c r="B2643" t="s">
        <v>118</v>
      </c>
      <c r="C2643" t="s">
        <v>121</v>
      </c>
      <c r="D2643" s="1" t="s">
        <v>518</v>
      </c>
      <c r="E2643" t="s">
        <v>53</v>
      </c>
      <c r="F2643" t="s">
        <v>27</v>
      </c>
      <c r="G2643" t="s">
        <v>254</v>
      </c>
      <c r="H2643" t="s">
        <v>300</v>
      </c>
      <c r="I2643" t="str">
        <f>RIGHT(HvDOutputData[[#This Row],[OPLocCode]],1)</f>
        <v>B</v>
      </c>
      <c r="J2643" t="s">
        <v>402</v>
      </c>
    </row>
    <row r="2644" spans="1:10" x14ac:dyDescent="0.45">
      <c r="A2644" t="s">
        <v>14</v>
      </c>
      <c r="B2644" t="s">
        <v>118</v>
      </c>
      <c r="C2644" t="s">
        <v>121</v>
      </c>
      <c r="D2644" s="1" t="s">
        <v>518</v>
      </c>
      <c r="E2644" t="s">
        <v>53</v>
      </c>
      <c r="F2644" t="s">
        <v>27</v>
      </c>
      <c r="G2644" t="s">
        <v>254</v>
      </c>
      <c r="H2644" t="s">
        <v>301</v>
      </c>
      <c r="I2644" t="str">
        <f>RIGHT(HvDOutputData[[#This Row],[OPLocCode]],1)</f>
        <v>C</v>
      </c>
      <c r="J2644" t="s">
        <v>408</v>
      </c>
    </row>
    <row r="2645" spans="1:10" x14ac:dyDescent="0.45">
      <c r="A2645" t="s">
        <v>14</v>
      </c>
      <c r="B2645" t="s">
        <v>118</v>
      </c>
      <c r="C2645" t="s">
        <v>121</v>
      </c>
      <c r="D2645" s="1" t="s">
        <v>518</v>
      </c>
      <c r="E2645" t="s">
        <v>53</v>
      </c>
      <c r="F2645" t="s">
        <v>27</v>
      </c>
      <c r="G2645" t="s">
        <v>254</v>
      </c>
      <c r="H2645" t="s">
        <v>290</v>
      </c>
      <c r="I2645" t="str">
        <f>RIGHT(HvDOutputData[[#This Row],[OPLocCode]],1)</f>
        <v>A</v>
      </c>
      <c r="J2645" t="s">
        <v>414</v>
      </c>
    </row>
    <row r="2646" spans="1:10" x14ac:dyDescent="0.45">
      <c r="A2646" t="s">
        <v>14</v>
      </c>
      <c r="B2646" t="s">
        <v>118</v>
      </c>
      <c r="C2646" t="s">
        <v>121</v>
      </c>
      <c r="D2646" s="1" t="s">
        <v>518</v>
      </c>
      <c r="E2646" t="s">
        <v>53</v>
      </c>
      <c r="F2646" t="s">
        <v>27</v>
      </c>
      <c r="G2646" t="s">
        <v>254</v>
      </c>
      <c r="H2646" t="s">
        <v>291</v>
      </c>
      <c r="I2646" t="str">
        <f>RIGHT(HvDOutputData[[#This Row],[OPLocCode]],1)</f>
        <v>B</v>
      </c>
      <c r="J2646" t="s">
        <v>420</v>
      </c>
    </row>
    <row r="2647" spans="1:10" x14ac:dyDescent="0.45">
      <c r="A2647" t="s">
        <v>14</v>
      </c>
      <c r="B2647" t="s">
        <v>118</v>
      </c>
      <c r="C2647" t="s">
        <v>121</v>
      </c>
      <c r="D2647" s="1" t="s">
        <v>518</v>
      </c>
      <c r="E2647" t="s">
        <v>53</v>
      </c>
      <c r="F2647" t="s">
        <v>27</v>
      </c>
      <c r="G2647" t="s">
        <v>254</v>
      </c>
      <c r="H2647" t="s">
        <v>292</v>
      </c>
      <c r="I2647" t="str">
        <f>RIGHT(HvDOutputData[[#This Row],[OPLocCode]],1)</f>
        <v>C</v>
      </c>
      <c r="J2647" t="s">
        <v>426</v>
      </c>
    </row>
    <row r="2648" spans="1:10" x14ac:dyDescent="0.45">
      <c r="A2648" t="s">
        <v>14</v>
      </c>
      <c r="B2648" t="s">
        <v>118</v>
      </c>
      <c r="C2648" t="s">
        <v>121</v>
      </c>
      <c r="D2648" s="1" t="s">
        <v>518</v>
      </c>
      <c r="E2648" t="s">
        <v>53</v>
      </c>
      <c r="F2648" t="s">
        <v>27</v>
      </c>
      <c r="G2648" t="s">
        <v>254</v>
      </c>
      <c r="H2648" t="s">
        <v>293</v>
      </c>
      <c r="I2648" t="str">
        <f>RIGHT(HvDOutputData[[#This Row],[OPLocCode]],1)</f>
        <v>A</v>
      </c>
      <c r="J2648" t="s">
        <v>432</v>
      </c>
    </row>
    <row r="2649" spans="1:10" x14ac:dyDescent="0.45">
      <c r="A2649" t="s">
        <v>14</v>
      </c>
      <c r="B2649" t="s">
        <v>118</v>
      </c>
      <c r="C2649" t="s">
        <v>121</v>
      </c>
      <c r="D2649" s="1" t="s">
        <v>518</v>
      </c>
      <c r="E2649" t="s">
        <v>53</v>
      </c>
      <c r="F2649" t="s">
        <v>27</v>
      </c>
      <c r="G2649" t="s">
        <v>254</v>
      </c>
      <c r="H2649" t="s">
        <v>294</v>
      </c>
      <c r="I2649" t="str">
        <f>RIGHT(HvDOutputData[[#This Row],[OPLocCode]],1)</f>
        <v>B</v>
      </c>
      <c r="J2649" t="s">
        <v>438</v>
      </c>
    </row>
    <row r="2650" spans="1:10" x14ac:dyDescent="0.45">
      <c r="A2650" t="s">
        <v>14</v>
      </c>
      <c r="B2650" t="s">
        <v>118</v>
      </c>
      <c r="C2650" t="s">
        <v>121</v>
      </c>
      <c r="D2650" s="1" t="s">
        <v>518</v>
      </c>
      <c r="E2650" t="s">
        <v>53</v>
      </c>
      <c r="F2650" t="s">
        <v>27</v>
      </c>
      <c r="G2650" t="s">
        <v>254</v>
      </c>
      <c r="H2650" t="s">
        <v>295</v>
      </c>
      <c r="I2650" t="str">
        <f>RIGHT(HvDOutputData[[#This Row],[OPLocCode]],1)</f>
        <v>C</v>
      </c>
      <c r="J2650" t="s">
        <v>444</v>
      </c>
    </row>
    <row r="2651" spans="1:10" x14ac:dyDescent="0.45">
      <c r="A2651" t="s">
        <v>14</v>
      </c>
      <c r="B2651" t="s">
        <v>118</v>
      </c>
      <c r="C2651" t="s">
        <v>121</v>
      </c>
      <c r="D2651" s="1" t="s">
        <v>518</v>
      </c>
      <c r="E2651" t="s">
        <v>53</v>
      </c>
      <c r="F2651" t="s">
        <v>27</v>
      </c>
      <c r="G2651" t="s">
        <v>254</v>
      </c>
      <c r="H2651" t="s">
        <v>296</v>
      </c>
      <c r="I2651" t="str">
        <f>RIGHT(HvDOutputData[[#This Row],[OPLocCode]],1)</f>
        <v>A</v>
      </c>
      <c r="J2651" t="s">
        <v>450</v>
      </c>
    </row>
    <row r="2652" spans="1:10" x14ac:dyDescent="0.45">
      <c r="A2652" t="s">
        <v>14</v>
      </c>
      <c r="B2652" t="s">
        <v>118</v>
      </c>
      <c r="C2652" t="s">
        <v>121</v>
      </c>
      <c r="D2652" s="1" t="s">
        <v>518</v>
      </c>
      <c r="E2652" t="s">
        <v>53</v>
      </c>
      <c r="F2652" t="s">
        <v>27</v>
      </c>
      <c r="G2652" t="s">
        <v>254</v>
      </c>
      <c r="H2652" t="s">
        <v>297</v>
      </c>
      <c r="I2652" t="str">
        <f>RIGHT(HvDOutputData[[#This Row],[OPLocCode]],1)</f>
        <v>B</v>
      </c>
      <c r="J2652" t="s">
        <v>456</v>
      </c>
    </row>
    <row r="2653" spans="1:10" x14ac:dyDescent="0.45">
      <c r="A2653" t="s">
        <v>14</v>
      </c>
      <c r="B2653" t="s">
        <v>118</v>
      </c>
      <c r="C2653" t="s">
        <v>121</v>
      </c>
      <c r="D2653" s="1" t="s">
        <v>518</v>
      </c>
      <c r="E2653" t="s">
        <v>53</v>
      </c>
      <c r="F2653" t="s">
        <v>27</v>
      </c>
      <c r="G2653" t="s">
        <v>254</v>
      </c>
      <c r="H2653" t="s">
        <v>298</v>
      </c>
      <c r="I2653" t="str">
        <f>RIGHT(HvDOutputData[[#This Row],[OPLocCode]],1)</f>
        <v>C</v>
      </c>
      <c r="J2653" t="s">
        <v>462</v>
      </c>
    </row>
    <row r="2654" spans="1:10" x14ac:dyDescent="0.45">
      <c r="A2654" t="s">
        <v>14</v>
      </c>
      <c r="B2654" t="s">
        <v>118</v>
      </c>
      <c r="C2654" t="s">
        <v>121</v>
      </c>
      <c r="D2654" s="1" t="s">
        <v>518</v>
      </c>
      <c r="E2654" t="s">
        <v>53</v>
      </c>
      <c r="F2654" t="s">
        <v>27</v>
      </c>
      <c r="G2654" t="s">
        <v>254</v>
      </c>
      <c r="H2654" t="s">
        <v>311</v>
      </c>
      <c r="I2654" t="str">
        <f>RIGHT(HvDOutputData[[#This Row],[OPLocCode]],1)</f>
        <v>A</v>
      </c>
      <c r="J2654" t="s">
        <v>397</v>
      </c>
    </row>
    <row r="2655" spans="1:10" x14ac:dyDescent="0.45">
      <c r="A2655" t="s">
        <v>14</v>
      </c>
      <c r="B2655" t="s">
        <v>118</v>
      </c>
      <c r="C2655" t="s">
        <v>121</v>
      </c>
      <c r="D2655" s="1" t="s">
        <v>518</v>
      </c>
      <c r="E2655" t="s">
        <v>53</v>
      </c>
      <c r="F2655" t="s">
        <v>27</v>
      </c>
      <c r="G2655" t="s">
        <v>254</v>
      </c>
      <c r="H2655" t="s">
        <v>312</v>
      </c>
      <c r="I2655" t="str">
        <f>RIGHT(HvDOutputData[[#This Row],[OPLocCode]],1)</f>
        <v>B</v>
      </c>
      <c r="J2655" t="s">
        <v>403</v>
      </c>
    </row>
    <row r="2656" spans="1:10" x14ac:dyDescent="0.45">
      <c r="A2656" t="s">
        <v>14</v>
      </c>
      <c r="B2656" t="s">
        <v>118</v>
      </c>
      <c r="C2656" t="s">
        <v>121</v>
      </c>
      <c r="D2656" s="1" t="s">
        <v>518</v>
      </c>
      <c r="E2656" t="s">
        <v>53</v>
      </c>
      <c r="F2656" t="s">
        <v>27</v>
      </c>
      <c r="G2656" t="s">
        <v>254</v>
      </c>
      <c r="H2656" t="s">
        <v>313</v>
      </c>
      <c r="I2656" t="str">
        <f>RIGHT(HvDOutputData[[#This Row],[OPLocCode]],1)</f>
        <v>C</v>
      </c>
      <c r="J2656" t="s">
        <v>409</v>
      </c>
    </row>
    <row r="2657" spans="1:10" x14ac:dyDescent="0.45">
      <c r="A2657" t="s">
        <v>14</v>
      </c>
      <c r="B2657" t="s">
        <v>118</v>
      </c>
      <c r="C2657" t="s">
        <v>121</v>
      </c>
      <c r="D2657" s="1" t="s">
        <v>518</v>
      </c>
      <c r="E2657" t="s">
        <v>53</v>
      </c>
      <c r="F2657" t="s">
        <v>27</v>
      </c>
      <c r="G2657" t="s">
        <v>254</v>
      </c>
      <c r="H2657" t="s">
        <v>302</v>
      </c>
      <c r="I2657" t="str">
        <f>RIGHT(HvDOutputData[[#This Row],[OPLocCode]],1)</f>
        <v>A</v>
      </c>
      <c r="J2657" t="s">
        <v>415</v>
      </c>
    </row>
    <row r="2658" spans="1:10" x14ac:dyDescent="0.45">
      <c r="A2658" t="s">
        <v>14</v>
      </c>
      <c r="B2658" t="s">
        <v>118</v>
      </c>
      <c r="C2658" t="s">
        <v>121</v>
      </c>
      <c r="D2658" s="1" t="s">
        <v>518</v>
      </c>
      <c r="E2658" t="s">
        <v>53</v>
      </c>
      <c r="F2658" t="s">
        <v>27</v>
      </c>
      <c r="G2658" t="s">
        <v>254</v>
      </c>
      <c r="H2658" t="s">
        <v>303</v>
      </c>
      <c r="I2658" t="str">
        <f>RIGHT(HvDOutputData[[#This Row],[OPLocCode]],1)</f>
        <v>B</v>
      </c>
      <c r="J2658" t="s">
        <v>421</v>
      </c>
    </row>
    <row r="2659" spans="1:10" x14ac:dyDescent="0.45">
      <c r="A2659" t="s">
        <v>14</v>
      </c>
      <c r="B2659" t="s">
        <v>118</v>
      </c>
      <c r="C2659" t="s">
        <v>121</v>
      </c>
      <c r="D2659" s="1" t="s">
        <v>518</v>
      </c>
      <c r="E2659" t="s">
        <v>53</v>
      </c>
      <c r="F2659" t="s">
        <v>27</v>
      </c>
      <c r="G2659" t="s">
        <v>254</v>
      </c>
      <c r="H2659" t="s">
        <v>304</v>
      </c>
      <c r="I2659" t="str">
        <f>RIGHT(HvDOutputData[[#This Row],[OPLocCode]],1)</f>
        <v>C</v>
      </c>
      <c r="J2659" t="s">
        <v>427</v>
      </c>
    </row>
    <row r="2660" spans="1:10" x14ac:dyDescent="0.45">
      <c r="A2660" t="s">
        <v>14</v>
      </c>
      <c r="B2660" t="s">
        <v>118</v>
      </c>
      <c r="C2660" t="s">
        <v>121</v>
      </c>
      <c r="D2660" s="1" t="s">
        <v>518</v>
      </c>
      <c r="E2660" t="s">
        <v>53</v>
      </c>
      <c r="F2660" t="s">
        <v>27</v>
      </c>
      <c r="G2660" t="s">
        <v>254</v>
      </c>
      <c r="H2660" t="s">
        <v>305</v>
      </c>
      <c r="I2660" t="str">
        <f>RIGHT(HvDOutputData[[#This Row],[OPLocCode]],1)</f>
        <v>A</v>
      </c>
      <c r="J2660" t="s">
        <v>433</v>
      </c>
    </row>
    <row r="2661" spans="1:10" x14ac:dyDescent="0.45">
      <c r="A2661" t="s">
        <v>14</v>
      </c>
      <c r="B2661" t="s">
        <v>118</v>
      </c>
      <c r="C2661" t="s">
        <v>121</v>
      </c>
      <c r="D2661" s="1" t="s">
        <v>518</v>
      </c>
      <c r="E2661" t="s">
        <v>53</v>
      </c>
      <c r="F2661" t="s">
        <v>27</v>
      </c>
      <c r="G2661" t="s">
        <v>254</v>
      </c>
      <c r="H2661" t="s">
        <v>306</v>
      </c>
      <c r="I2661" t="str">
        <f>RIGHT(HvDOutputData[[#This Row],[OPLocCode]],1)</f>
        <v>B</v>
      </c>
      <c r="J2661" t="s">
        <v>439</v>
      </c>
    </row>
    <row r="2662" spans="1:10" x14ac:dyDescent="0.45">
      <c r="A2662" t="s">
        <v>14</v>
      </c>
      <c r="B2662" t="s">
        <v>118</v>
      </c>
      <c r="C2662" t="s">
        <v>121</v>
      </c>
      <c r="D2662" s="1" t="s">
        <v>518</v>
      </c>
      <c r="E2662" t="s">
        <v>53</v>
      </c>
      <c r="F2662" t="s">
        <v>27</v>
      </c>
      <c r="G2662" t="s">
        <v>254</v>
      </c>
      <c r="H2662" t="s">
        <v>307</v>
      </c>
      <c r="I2662" t="str">
        <f>RIGHT(HvDOutputData[[#This Row],[OPLocCode]],1)</f>
        <v>C</v>
      </c>
      <c r="J2662" t="s">
        <v>445</v>
      </c>
    </row>
    <row r="2663" spans="1:10" x14ac:dyDescent="0.45">
      <c r="A2663" t="s">
        <v>14</v>
      </c>
      <c r="B2663" t="s">
        <v>118</v>
      </c>
      <c r="C2663" t="s">
        <v>121</v>
      </c>
      <c r="D2663" s="1" t="s">
        <v>518</v>
      </c>
      <c r="E2663" t="s">
        <v>53</v>
      </c>
      <c r="F2663" t="s">
        <v>27</v>
      </c>
      <c r="G2663" t="s">
        <v>254</v>
      </c>
      <c r="H2663" t="s">
        <v>308</v>
      </c>
      <c r="I2663" t="str">
        <f>RIGHT(HvDOutputData[[#This Row],[OPLocCode]],1)</f>
        <v>A</v>
      </c>
      <c r="J2663" t="s">
        <v>451</v>
      </c>
    </row>
    <row r="2664" spans="1:10" x14ac:dyDescent="0.45">
      <c r="A2664" t="s">
        <v>14</v>
      </c>
      <c r="B2664" t="s">
        <v>118</v>
      </c>
      <c r="C2664" t="s">
        <v>121</v>
      </c>
      <c r="D2664" s="1" t="s">
        <v>518</v>
      </c>
      <c r="E2664" t="s">
        <v>53</v>
      </c>
      <c r="F2664" t="s">
        <v>27</v>
      </c>
      <c r="G2664" t="s">
        <v>254</v>
      </c>
      <c r="H2664" t="s">
        <v>309</v>
      </c>
      <c r="I2664" t="str">
        <f>RIGHT(HvDOutputData[[#This Row],[OPLocCode]],1)</f>
        <v>B</v>
      </c>
      <c r="J2664" t="s">
        <v>457</v>
      </c>
    </row>
    <row r="2665" spans="1:10" x14ac:dyDescent="0.45">
      <c r="A2665" t="s">
        <v>14</v>
      </c>
      <c r="B2665" t="s">
        <v>118</v>
      </c>
      <c r="C2665" t="s">
        <v>121</v>
      </c>
      <c r="D2665" s="1" t="s">
        <v>518</v>
      </c>
      <c r="E2665" t="s">
        <v>53</v>
      </c>
      <c r="F2665" t="s">
        <v>27</v>
      </c>
      <c r="G2665" t="s">
        <v>254</v>
      </c>
      <c r="H2665" t="s">
        <v>310</v>
      </c>
      <c r="I2665" t="str">
        <f>RIGHT(HvDOutputData[[#This Row],[OPLocCode]],1)</f>
        <v>C</v>
      </c>
      <c r="J2665" t="s">
        <v>463</v>
      </c>
    </row>
    <row r="2666" spans="1:10" x14ac:dyDescent="0.45">
      <c r="A2666" t="s">
        <v>14</v>
      </c>
      <c r="B2666" t="s">
        <v>118</v>
      </c>
      <c r="C2666" t="s">
        <v>121</v>
      </c>
      <c r="D2666" s="1" t="s">
        <v>518</v>
      </c>
      <c r="E2666" t="s">
        <v>53</v>
      </c>
      <c r="F2666" t="s">
        <v>27</v>
      </c>
      <c r="G2666" t="s">
        <v>254</v>
      </c>
      <c r="H2666" t="s">
        <v>323</v>
      </c>
      <c r="I2666" t="str">
        <f>RIGHT(HvDOutputData[[#This Row],[OPLocCode]],1)</f>
        <v>A</v>
      </c>
      <c r="J2666" t="s">
        <v>398</v>
      </c>
    </row>
    <row r="2667" spans="1:10" x14ac:dyDescent="0.45">
      <c r="A2667" t="s">
        <v>14</v>
      </c>
      <c r="B2667" t="s">
        <v>118</v>
      </c>
      <c r="C2667" t="s">
        <v>121</v>
      </c>
      <c r="D2667" s="1" t="s">
        <v>518</v>
      </c>
      <c r="E2667" t="s">
        <v>53</v>
      </c>
      <c r="F2667" t="s">
        <v>27</v>
      </c>
      <c r="G2667" t="s">
        <v>254</v>
      </c>
      <c r="H2667" t="s">
        <v>324</v>
      </c>
      <c r="I2667" t="str">
        <f>RIGHT(HvDOutputData[[#This Row],[OPLocCode]],1)</f>
        <v>B</v>
      </c>
      <c r="J2667" t="s">
        <v>404</v>
      </c>
    </row>
    <row r="2668" spans="1:10" x14ac:dyDescent="0.45">
      <c r="A2668" t="s">
        <v>14</v>
      </c>
      <c r="B2668" t="s">
        <v>118</v>
      </c>
      <c r="C2668" t="s">
        <v>121</v>
      </c>
      <c r="D2668" s="1" t="s">
        <v>518</v>
      </c>
      <c r="E2668" t="s">
        <v>53</v>
      </c>
      <c r="F2668" t="s">
        <v>27</v>
      </c>
      <c r="G2668" t="s">
        <v>254</v>
      </c>
      <c r="H2668" t="s">
        <v>325</v>
      </c>
      <c r="I2668" t="str">
        <f>RIGHT(HvDOutputData[[#This Row],[OPLocCode]],1)</f>
        <v>C</v>
      </c>
      <c r="J2668" t="s">
        <v>410</v>
      </c>
    </row>
    <row r="2669" spans="1:10" x14ac:dyDescent="0.45">
      <c r="A2669" t="s">
        <v>14</v>
      </c>
      <c r="B2669" t="s">
        <v>118</v>
      </c>
      <c r="C2669" t="s">
        <v>121</v>
      </c>
      <c r="D2669" s="1" t="s">
        <v>518</v>
      </c>
      <c r="E2669" t="s">
        <v>53</v>
      </c>
      <c r="F2669" t="s">
        <v>27</v>
      </c>
      <c r="G2669" t="s">
        <v>254</v>
      </c>
      <c r="H2669" t="s">
        <v>314</v>
      </c>
      <c r="I2669" t="str">
        <f>RIGHT(HvDOutputData[[#This Row],[OPLocCode]],1)</f>
        <v>A</v>
      </c>
      <c r="J2669" t="s">
        <v>416</v>
      </c>
    </row>
    <row r="2670" spans="1:10" x14ac:dyDescent="0.45">
      <c r="A2670" t="s">
        <v>14</v>
      </c>
      <c r="B2670" t="s">
        <v>118</v>
      </c>
      <c r="C2670" t="s">
        <v>121</v>
      </c>
      <c r="D2670" s="1" t="s">
        <v>518</v>
      </c>
      <c r="E2670" t="s">
        <v>53</v>
      </c>
      <c r="F2670" t="s">
        <v>27</v>
      </c>
      <c r="G2670" t="s">
        <v>254</v>
      </c>
      <c r="H2670" t="s">
        <v>315</v>
      </c>
      <c r="I2670" t="str">
        <f>RIGHT(HvDOutputData[[#This Row],[OPLocCode]],1)</f>
        <v>B</v>
      </c>
      <c r="J2670" t="s">
        <v>422</v>
      </c>
    </row>
    <row r="2671" spans="1:10" x14ac:dyDescent="0.45">
      <c r="A2671" t="s">
        <v>14</v>
      </c>
      <c r="B2671" t="s">
        <v>118</v>
      </c>
      <c r="C2671" t="s">
        <v>121</v>
      </c>
      <c r="D2671" s="1" t="s">
        <v>518</v>
      </c>
      <c r="E2671" t="s">
        <v>53</v>
      </c>
      <c r="F2671" t="s">
        <v>27</v>
      </c>
      <c r="G2671" t="s">
        <v>254</v>
      </c>
      <c r="H2671" t="s">
        <v>316</v>
      </c>
      <c r="I2671" t="str">
        <f>RIGHT(HvDOutputData[[#This Row],[OPLocCode]],1)</f>
        <v>C</v>
      </c>
      <c r="J2671" t="s">
        <v>428</v>
      </c>
    </row>
    <row r="2672" spans="1:10" x14ac:dyDescent="0.45">
      <c r="A2672" t="s">
        <v>14</v>
      </c>
      <c r="B2672" t="s">
        <v>118</v>
      </c>
      <c r="C2672" t="s">
        <v>121</v>
      </c>
      <c r="D2672" s="1" t="s">
        <v>518</v>
      </c>
      <c r="E2672" t="s">
        <v>53</v>
      </c>
      <c r="F2672" t="s">
        <v>27</v>
      </c>
      <c r="G2672" t="s">
        <v>254</v>
      </c>
      <c r="H2672" t="s">
        <v>317</v>
      </c>
      <c r="I2672" t="str">
        <f>RIGHT(HvDOutputData[[#This Row],[OPLocCode]],1)</f>
        <v>A</v>
      </c>
      <c r="J2672" t="s">
        <v>434</v>
      </c>
    </row>
    <row r="2673" spans="1:10" x14ac:dyDescent="0.45">
      <c r="A2673" t="s">
        <v>14</v>
      </c>
      <c r="B2673" t="s">
        <v>118</v>
      </c>
      <c r="C2673" t="s">
        <v>121</v>
      </c>
      <c r="D2673" s="1" t="s">
        <v>518</v>
      </c>
      <c r="E2673" t="s">
        <v>53</v>
      </c>
      <c r="F2673" t="s">
        <v>27</v>
      </c>
      <c r="G2673" t="s">
        <v>254</v>
      </c>
      <c r="H2673" t="s">
        <v>318</v>
      </c>
      <c r="I2673" t="str">
        <f>RIGHT(HvDOutputData[[#This Row],[OPLocCode]],1)</f>
        <v>B</v>
      </c>
      <c r="J2673" t="s">
        <v>440</v>
      </c>
    </row>
    <row r="2674" spans="1:10" x14ac:dyDescent="0.45">
      <c r="A2674" t="s">
        <v>14</v>
      </c>
      <c r="B2674" t="s">
        <v>118</v>
      </c>
      <c r="C2674" t="s">
        <v>121</v>
      </c>
      <c r="D2674" s="1" t="s">
        <v>518</v>
      </c>
      <c r="E2674" t="s">
        <v>53</v>
      </c>
      <c r="F2674" t="s">
        <v>27</v>
      </c>
      <c r="G2674" t="s">
        <v>254</v>
      </c>
      <c r="H2674" t="s">
        <v>319</v>
      </c>
      <c r="I2674" t="str">
        <f>RIGHT(HvDOutputData[[#This Row],[OPLocCode]],1)</f>
        <v>C</v>
      </c>
      <c r="J2674" t="s">
        <v>446</v>
      </c>
    </row>
    <row r="2675" spans="1:10" x14ac:dyDescent="0.45">
      <c r="A2675" t="s">
        <v>14</v>
      </c>
      <c r="B2675" t="s">
        <v>118</v>
      </c>
      <c r="C2675" t="s">
        <v>121</v>
      </c>
      <c r="D2675" s="1" t="s">
        <v>518</v>
      </c>
      <c r="E2675" t="s">
        <v>53</v>
      </c>
      <c r="F2675" t="s">
        <v>27</v>
      </c>
      <c r="G2675" t="s">
        <v>254</v>
      </c>
      <c r="H2675" t="s">
        <v>320</v>
      </c>
      <c r="I2675" t="str">
        <f>RIGHT(HvDOutputData[[#This Row],[OPLocCode]],1)</f>
        <v>A</v>
      </c>
      <c r="J2675" t="s">
        <v>452</v>
      </c>
    </row>
    <row r="2676" spans="1:10" x14ac:dyDescent="0.45">
      <c r="A2676" t="s">
        <v>14</v>
      </c>
      <c r="B2676" t="s">
        <v>118</v>
      </c>
      <c r="C2676" t="s">
        <v>121</v>
      </c>
      <c r="D2676" s="1" t="s">
        <v>518</v>
      </c>
      <c r="E2676" t="s">
        <v>53</v>
      </c>
      <c r="F2676" t="s">
        <v>27</v>
      </c>
      <c r="G2676" t="s">
        <v>254</v>
      </c>
      <c r="H2676" t="s">
        <v>321</v>
      </c>
      <c r="I2676" t="str">
        <f>RIGHT(HvDOutputData[[#This Row],[OPLocCode]],1)</f>
        <v>B</v>
      </c>
      <c r="J2676" t="s">
        <v>458</v>
      </c>
    </row>
    <row r="2677" spans="1:10" x14ac:dyDescent="0.45">
      <c r="A2677" t="s">
        <v>14</v>
      </c>
      <c r="B2677" t="s">
        <v>118</v>
      </c>
      <c r="C2677" t="s">
        <v>121</v>
      </c>
      <c r="D2677" s="1" t="s">
        <v>518</v>
      </c>
      <c r="E2677" t="s">
        <v>53</v>
      </c>
      <c r="F2677" t="s">
        <v>27</v>
      </c>
      <c r="G2677" t="s">
        <v>254</v>
      </c>
      <c r="H2677" t="s">
        <v>322</v>
      </c>
      <c r="I2677" t="str">
        <f>RIGHT(HvDOutputData[[#This Row],[OPLocCode]],1)</f>
        <v>C</v>
      </c>
      <c r="J2677" t="s">
        <v>464</v>
      </c>
    </row>
    <row r="2678" spans="1:10" x14ac:dyDescent="0.45">
      <c r="A2678" t="s">
        <v>14</v>
      </c>
      <c r="B2678" t="s">
        <v>118</v>
      </c>
      <c r="C2678" t="s">
        <v>121</v>
      </c>
      <c r="D2678" s="1" t="s">
        <v>518</v>
      </c>
      <c r="E2678" t="s">
        <v>53</v>
      </c>
      <c r="F2678" t="s">
        <v>27</v>
      </c>
      <c r="G2678" t="s">
        <v>254</v>
      </c>
      <c r="H2678" t="s">
        <v>335</v>
      </c>
      <c r="I2678" t="str">
        <f>RIGHT(HvDOutputData[[#This Row],[OPLocCode]],1)</f>
        <v>A</v>
      </c>
      <c r="J2678" t="s">
        <v>399</v>
      </c>
    </row>
    <row r="2679" spans="1:10" x14ac:dyDescent="0.45">
      <c r="A2679" t="s">
        <v>14</v>
      </c>
      <c r="B2679" t="s">
        <v>118</v>
      </c>
      <c r="C2679" t="s">
        <v>121</v>
      </c>
      <c r="D2679" s="1" t="s">
        <v>518</v>
      </c>
      <c r="E2679" t="s">
        <v>53</v>
      </c>
      <c r="F2679" t="s">
        <v>27</v>
      </c>
      <c r="G2679" t="s">
        <v>254</v>
      </c>
      <c r="H2679" t="s">
        <v>336</v>
      </c>
      <c r="I2679" t="str">
        <f>RIGHT(HvDOutputData[[#This Row],[OPLocCode]],1)</f>
        <v>B</v>
      </c>
      <c r="J2679" t="s">
        <v>405</v>
      </c>
    </row>
    <row r="2680" spans="1:10" x14ac:dyDescent="0.45">
      <c r="A2680" t="s">
        <v>14</v>
      </c>
      <c r="B2680" t="s">
        <v>118</v>
      </c>
      <c r="C2680" t="s">
        <v>121</v>
      </c>
      <c r="D2680" s="1" t="s">
        <v>518</v>
      </c>
      <c r="E2680" t="s">
        <v>53</v>
      </c>
      <c r="F2680" t="s">
        <v>27</v>
      </c>
      <c r="G2680" t="s">
        <v>254</v>
      </c>
      <c r="H2680" t="s">
        <v>337</v>
      </c>
      <c r="I2680" t="str">
        <f>RIGHT(HvDOutputData[[#This Row],[OPLocCode]],1)</f>
        <v>C</v>
      </c>
      <c r="J2680" t="s">
        <v>411</v>
      </c>
    </row>
    <row r="2681" spans="1:10" x14ac:dyDescent="0.45">
      <c r="A2681" t="s">
        <v>14</v>
      </c>
      <c r="B2681" t="s">
        <v>118</v>
      </c>
      <c r="C2681" t="s">
        <v>121</v>
      </c>
      <c r="D2681" s="1" t="s">
        <v>518</v>
      </c>
      <c r="E2681" t="s">
        <v>53</v>
      </c>
      <c r="F2681" t="s">
        <v>27</v>
      </c>
      <c r="G2681" t="s">
        <v>254</v>
      </c>
      <c r="H2681" t="s">
        <v>326</v>
      </c>
      <c r="I2681" t="str">
        <f>RIGHT(HvDOutputData[[#This Row],[OPLocCode]],1)</f>
        <v>A</v>
      </c>
      <c r="J2681" t="s">
        <v>417</v>
      </c>
    </row>
    <row r="2682" spans="1:10" x14ac:dyDescent="0.45">
      <c r="A2682" t="s">
        <v>14</v>
      </c>
      <c r="B2682" t="s">
        <v>118</v>
      </c>
      <c r="C2682" t="s">
        <v>121</v>
      </c>
      <c r="D2682" s="1" t="s">
        <v>518</v>
      </c>
      <c r="E2682" t="s">
        <v>53</v>
      </c>
      <c r="F2682" t="s">
        <v>27</v>
      </c>
      <c r="G2682" t="s">
        <v>254</v>
      </c>
      <c r="H2682" t="s">
        <v>327</v>
      </c>
      <c r="I2682" t="str">
        <f>RIGHT(HvDOutputData[[#This Row],[OPLocCode]],1)</f>
        <v>B</v>
      </c>
      <c r="J2682" t="s">
        <v>423</v>
      </c>
    </row>
    <row r="2683" spans="1:10" x14ac:dyDescent="0.45">
      <c r="A2683" t="s">
        <v>14</v>
      </c>
      <c r="B2683" t="s">
        <v>118</v>
      </c>
      <c r="C2683" t="s">
        <v>121</v>
      </c>
      <c r="D2683" s="1" t="s">
        <v>518</v>
      </c>
      <c r="E2683" t="s">
        <v>53</v>
      </c>
      <c r="F2683" t="s">
        <v>27</v>
      </c>
      <c r="G2683" t="s">
        <v>254</v>
      </c>
      <c r="H2683" t="s">
        <v>328</v>
      </c>
      <c r="I2683" t="str">
        <f>RIGHT(HvDOutputData[[#This Row],[OPLocCode]],1)</f>
        <v>C</v>
      </c>
      <c r="J2683" t="s">
        <v>429</v>
      </c>
    </row>
    <row r="2684" spans="1:10" x14ac:dyDescent="0.45">
      <c r="A2684" t="s">
        <v>14</v>
      </c>
      <c r="B2684" t="s">
        <v>118</v>
      </c>
      <c r="C2684" t="s">
        <v>121</v>
      </c>
      <c r="D2684" s="1" t="s">
        <v>518</v>
      </c>
      <c r="E2684" t="s">
        <v>53</v>
      </c>
      <c r="F2684" t="s">
        <v>27</v>
      </c>
      <c r="G2684" t="s">
        <v>254</v>
      </c>
      <c r="H2684" t="s">
        <v>329</v>
      </c>
      <c r="I2684" t="str">
        <f>RIGHT(HvDOutputData[[#This Row],[OPLocCode]],1)</f>
        <v>A</v>
      </c>
      <c r="J2684" t="s">
        <v>435</v>
      </c>
    </row>
    <row r="2685" spans="1:10" x14ac:dyDescent="0.45">
      <c r="A2685" t="s">
        <v>14</v>
      </c>
      <c r="B2685" t="s">
        <v>118</v>
      </c>
      <c r="C2685" t="s">
        <v>121</v>
      </c>
      <c r="D2685" s="1" t="s">
        <v>518</v>
      </c>
      <c r="E2685" t="s">
        <v>53</v>
      </c>
      <c r="F2685" t="s">
        <v>27</v>
      </c>
      <c r="G2685" t="s">
        <v>254</v>
      </c>
      <c r="H2685" t="s">
        <v>330</v>
      </c>
      <c r="I2685" t="str">
        <f>RIGHT(HvDOutputData[[#This Row],[OPLocCode]],1)</f>
        <v>B</v>
      </c>
      <c r="J2685" t="s">
        <v>441</v>
      </c>
    </row>
    <row r="2686" spans="1:10" x14ac:dyDescent="0.45">
      <c r="A2686" t="s">
        <v>14</v>
      </c>
      <c r="B2686" t="s">
        <v>118</v>
      </c>
      <c r="C2686" t="s">
        <v>121</v>
      </c>
      <c r="D2686" s="1" t="s">
        <v>518</v>
      </c>
      <c r="E2686" t="s">
        <v>53</v>
      </c>
      <c r="F2686" t="s">
        <v>27</v>
      </c>
      <c r="G2686" t="s">
        <v>254</v>
      </c>
      <c r="H2686" t="s">
        <v>331</v>
      </c>
      <c r="I2686" t="str">
        <f>RIGHT(HvDOutputData[[#This Row],[OPLocCode]],1)</f>
        <v>C</v>
      </c>
      <c r="J2686" t="s">
        <v>447</v>
      </c>
    </row>
    <row r="2687" spans="1:10" x14ac:dyDescent="0.45">
      <c r="A2687" t="s">
        <v>14</v>
      </c>
      <c r="B2687" t="s">
        <v>118</v>
      </c>
      <c r="C2687" t="s">
        <v>121</v>
      </c>
      <c r="D2687" s="1" t="s">
        <v>518</v>
      </c>
      <c r="E2687" t="s">
        <v>53</v>
      </c>
      <c r="F2687" t="s">
        <v>27</v>
      </c>
      <c r="G2687" t="s">
        <v>254</v>
      </c>
      <c r="H2687" t="s">
        <v>332</v>
      </c>
      <c r="I2687" t="str">
        <f>RIGHT(HvDOutputData[[#This Row],[OPLocCode]],1)</f>
        <v>A</v>
      </c>
      <c r="J2687" t="s">
        <v>453</v>
      </c>
    </row>
    <row r="2688" spans="1:10" x14ac:dyDescent="0.45">
      <c r="A2688" t="s">
        <v>14</v>
      </c>
      <c r="B2688" t="s">
        <v>118</v>
      </c>
      <c r="C2688" t="s">
        <v>121</v>
      </c>
      <c r="D2688" s="1" t="s">
        <v>518</v>
      </c>
      <c r="E2688" t="s">
        <v>53</v>
      </c>
      <c r="F2688" t="s">
        <v>27</v>
      </c>
      <c r="G2688" t="s">
        <v>254</v>
      </c>
      <c r="H2688" t="s">
        <v>333</v>
      </c>
      <c r="I2688" t="str">
        <f>RIGHT(HvDOutputData[[#This Row],[OPLocCode]],1)</f>
        <v>B</v>
      </c>
      <c r="J2688" t="s">
        <v>459</v>
      </c>
    </row>
    <row r="2689" spans="1:10" x14ac:dyDescent="0.45">
      <c r="A2689" t="s">
        <v>14</v>
      </c>
      <c r="B2689" t="s">
        <v>118</v>
      </c>
      <c r="C2689" t="s">
        <v>121</v>
      </c>
      <c r="D2689" s="1" t="s">
        <v>518</v>
      </c>
      <c r="E2689" t="s">
        <v>53</v>
      </c>
      <c r="F2689" t="s">
        <v>27</v>
      </c>
      <c r="G2689" t="s">
        <v>254</v>
      </c>
      <c r="H2689" t="s">
        <v>334</v>
      </c>
      <c r="I2689" t="str">
        <f>RIGHT(HvDOutputData[[#This Row],[OPLocCode]],1)</f>
        <v>C</v>
      </c>
      <c r="J2689" t="s">
        <v>465</v>
      </c>
    </row>
    <row r="2690" spans="1:10" x14ac:dyDescent="0.45">
      <c r="A2690" t="s">
        <v>14</v>
      </c>
      <c r="B2690" t="s">
        <v>118</v>
      </c>
      <c r="C2690" t="s">
        <v>121</v>
      </c>
      <c r="D2690" s="1" t="s">
        <v>518</v>
      </c>
      <c r="E2690" t="s">
        <v>53</v>
      </c>
      <c r="F2690" t="s">
        <v>27</v>
      </c>
      <c r="G2690" t="s">
        <v>254</v>
      </c>
      <c r="H2690" t="s">
        <v>347</v>
      </c>
      <c r="I2690" t="str">
        <f>RIGHT(HvDOutputData[[#This Row],[OPLocCode]],1)</f>
        <v>A</v>
      </c>
      <c r="J2690" t="s">
        <v>400</v>
      </c>
    </row>
    <row r="2691" spans="1:10" x14ac:dyDescent="0.45">
      <c r="A2691" t="s">
        <v>14</v>
      </c>
      <c r="B2691" t="s">
        <v>118</v>
      </c>
      <c r="C2691" t="s">
        <v>121</v>
      </c>
      <c r="D2691" s="1" t="s">
        <v>518</v>
      </c>
      <c r="E2691" t="s">
        <v>53</v>
      </c>
      <c r="F2691" t="s">
        <v>27</v>
      </c>
      <c r="G2691" t="s">
        <v>254</v>
      </c>
      <c r="H2691" t="s">
        <v>348</v>
      </c>
      <c r="I2691" t="str">
        <f>RIGHT(HvDOutputData[[#This Row],[OPLocCode]],1)</f>
        <v>B</v>
      </c>
      <c r="J2691" t="s">
        <v>406</v>
      </c>
    </row>
    <row r="2692" spans="1:10" x14ac:dyDescent="0.45">
      <c r="A2692" t="s">
        <v>14</v>
      </c>
      <c r="B2692" t="s">
        <v>118</v>
      </c>
      <c r="C2692" t="s">
        <v>121</v>
      </c>
      <c r="D2692" s="1" t="s">
        <v>518</v>
      </c>
      <c r="E2692" t="s">
        <v>53</v>
      </c>
      <c r="F2692" t="s">
        <v>27</v>
      </c>
      <c r="G2692" t="s">
        <v>254</v>
      </c>
      <c r="H2692" t="s">
        <v>349</v>
      </c>
      <c r="I2692" t="str">
        <f>RIGHT(HvDOutputData[[#This Row],[OPLocCode]],1)</f>
        <v>C</v>
      </c>
      <c r="J2692" t="s">
        <v>412</v>
      </c>
    </row>
    <row r="2693" spans="1:10" x14ac:dyDescent="0.45">
      <c r="A2693" t="s">
        <v>14</v>
      </c>
      <c r="B2693" t="s">
        <v>118</v>
      </c>
      <c r="C2693" t="s">
        <v>121</v>
      </c>
      <c r="D2693" s="1" t="s">
        <v>518</v>
      </c>
      <c r="E2693" t="s">
        <v>53</v>
      </c>
      <c r="F2693" t="s">
        <v>27</v>
      </c>
      <c r="G2693" t="s">
        <v>254</v>
      </c>
      <c r="H2693" t="s">
        <v>338</v>
      </c>
      <c r="I2693" t="str">
        <f>RIGHT(HvDOutputData[[#This Row],[OPLocCode]],1)</f>
        <v>A</v>
      </c>
      <c r="J2693" t="s">
        <v>418</v>
      </c>
    </row>
    <row r="2694" spans="1:10" x14ac:dyDescent="0.45">
      <c r="A2694" t="s">
        <v>14</v>
      </c>
      <c r="B2694" t="s">
        <v>118</v>
      </c>
      <c r="C2694" t="s">
        <v>121</v>
      </c>
      <c r="D2694" s="1" t="s">
        <v>518</v>
      </c>
      <c r="E2694" t="s">
        <v>53</v>
      </c>
      <c r="F2694" t="s">
        <v>27</v>
      </c>
      <c r="G2694" t="s">
        <v>254</v>
      </c>
      <c r="H2694" t="s">
        <v>339</v>
      </c>
      <c r="I2694" t="str">
        <f>RIGHT(HvDOutputData[[#This Row],[OPLocCode]],1)</f>
        <v>B</v>
      </c>
      <c r="J2694" t="s">
        <v>424</v>
      </c>
    </row>
    <row r="2695" spans="1:10" x14ac:dyDescent="0.45">
      <c r="A2695" t="s">
        <v>14</v>
      </c>
      <c r="B2695" t="s">
        <v>118</v>
      </c>
      <c r="C2695" t="s">
        <v>121</v>
      </c>
      <c r="D2695" s="1" t="s">
        <v>518</v>
      </c>
      <c r="E2695" t="s">
        <v>53</v>
      </c>
      <c r="F2695" t="s">
        <v>27</v>
      </c>
      <c r="G2695" t="s">
        <v>254</v>
      </c>
      <c r="H2695" t="s">
        <v>340</v>
      </c>
      <c r="I2695" t="str">
        <f>RIGHT(HvDOutputData[[#This Row],[OPLocCode]],1)</f>
        <v>C</v>
      </c>
      <c r="J2695" t="s">
        <v>430</v>
      </c>
    </row>
    <row r="2696" spans="1:10" x14ac:dyDescent="0.45">
      <c r="A2696" t="s">
        <v>14</v>
      </c>
      <c r="B2696" t="s">
        <v>118</v>
      </c>
      <c r="C2696" t="s">
        <v>121</v>
      </c>
      <c r="D2696" s="1" t="s">
        <v>518</v>
      </c>
      <c r="E2696" t="s">
        <v>53</v>
      </c>
      <c r="F2696" t="s">
        <v>27</v>
      </c>
      <c r="G2696" t="s">
        <v>254</v>
      </c>
      <c r="H2696" t="s">
        <v>341</v>
      </c>
      <c r="I2696" t="str">
        <f>RIGHT(HvDOutputData[[#This Row],[OPLocCode]],1)</f>
        <v>A</v>
      </c>
      <c r="J2696" t="s">
        <v>436</v>
      </c>
    </row>
    <row r="2697" spans="1:10" x14ac:dyDescent="0.45">
      <c r="A2697" t="s">
        <v>14</v>
      </c>
      <c r="B2697" t="s">
        <v>118</v>
      </c>
      <c r="C2697" t="s">
        <v>121</v>
      </c>
      <c r="D2697" s="1" t="s">
        <v>518</v>
      </c>
      <c r="E2697" t="s">
        <v>53</v>
      </c>
      <c r="F2697" t="s">
        <v>27</v>
      </c>
      <c r="G2697" t="s">
        <v>254</v>
      </c>
      <c r="H2697" t="s">
        <v>342</v>
      </c>
      <c r="I2697" t="str">
        <f>RIGHT(HvDOutputData[[#This Row],[OPLocCode]],1)</f>
        <v>B</v>
      </c>
      <c r="J2697" t="s">
        <v>442</v>
      </c>
    </row>
    <row r="2698" spans="1:10" x14ac:dyDescent="0.45">
      <c r="A2698" t="s">
        <v>14</v>
      </c>
      <c r="B2698" t="s">
        <v>118</v>
      </c>
      <c r="C2698" t="s">
        <v>121</v>
      </c>
      <c r="D2698" s="1" t="s">
        <v>518</v>
      </c>
      <c r="E2698" t="s">
        <v>53</v>
      </c>
      <c r="F2698" t="s">
        <v>27</v>
      </c>
      <c r="G2698" t="s">
        <v>254</v>
      </c>
      <c r="H2698" t="s">
        <v>343</v>
      </c>
      <c r="I2698" t="str">
        <f>RIGHT(HvDOutputData[[#This Row],[OPLocCode]],1)</f>
        <v>C</v>
      </c>
      <c r="J2698" t="s">
        <v>448</v>
      </c>
    </row>
    <row r="2699" spans="1:10" x14ac:dyDescent="0.45">
      <c r="A2699" t="s">
        <v>14</v>
      </c>
      <c r="B2699" t="s">
        <v>118</v>
      </c>
      <c r="C2699" t="s">
        <v>121</v>
      </c>
      <c r="D2699" s="1" t="s">
        <v>518</v>
      </c>
      <c r="E2699" t="s">
        <v>53</v>
      </c>
      <c r="F2699" t="s">
        <v>27</v>
      </c>
      <c r="G2699" t="s">
        <v>254</v>
      </c>
      <c r="H2699" t="s">
        <v>344</v>
      </c>
      <c r="I2699" t="str">
        <f>RIGHT(HvDOutputData[[#This Row],[OPLocCode]],1)</f>
        <v>A</v>
      </c>
      <c r="J2699" t="s">
        <v>454</v>
      </c>
    </row>
    <row r="2700" spans="1:10" x14ac:dyDescent="0.45">
      <c r="A2700" t="s">
        <v>14</v>
      </c>
      <c r="B2700" t="s">
        <v>118</v>
      </c>
      <c r="C2700" t="s">
        <v>121</v>
      </c>
      <c r="D2700" s="1" t="s">
        <v>518</v>
      </c>
      <c r="E2700" t="s">
        <v>53</v>
      </c>
      <c r="F2700" t="s">
        <v>27</v>
      </c>
      <c r="G2700" t="s">
        <v>254</v>
      </c>
      <c r="H2700" t="s">
        <v>345</v>
      </c>
      <c r="I2700" t="str">
        <f>RIGHT(HvDOutputData[[#This Row],[OPLocCode]],1)</f>
        <v>B</v>
      </c>
      <c r="J2700" t="s">
        <v>460</v>
      </c>
    </row>
    <row r="2701" spans="1:10" x14ac:dyDescent="0.45">
      <c r="A2701" t="s">
        <v>14</v>
      </c>
      <c r="B2701" t="s">
        <v>118</v>
      </c>
      <c r="C2701" t="s">
        <v>121</v>
      </c>
      <c r="D2701" s="1" t="s">
        <v>518</v>
      </c>
      <c r="E2701" t="s">
        <v>53</v>
      </c>
      <c r="F2701" t="s">
        <v>27</v>
      </c>
      <c r="G2701" t="s">
        <v>254</v>
      </c>
      <c r="H2701" t="s">
        <v>346</v>
      </c>
      <c r="I2701" t="str">
        <f>RIGHT(HvDOutputData[[#This Row],[OPLocCode]],1)</f>
        <v>C</v>
      </c>
      <c r="J2701" t="s">
        <v>466</v>
      </c>
    </row>
    <row r="2702" spans="1:10" x14ac:dyDescent="0.45">
      <c r="A2702" t="s">
        <v>14</v>
      </c>
      <c r="B2702" t="s">
        <v>118</v>
      </c>
      <c r="C2702" t="s">
        <v>121</v>
      </c>
      <c r="D2702" s="1" t="s">
        <v>518</v>
      </c>
      <c r="E2702" t="s">
        <v>53</v>
      </c>
      <c r="F2702" t="s">
        <v>27</v>
      </c>
      <c r="G2702" t="s">
        <v>254</v>
      </c>
      <c r="H2702" t="s">
        <v>359</v>
      </c>
      <c r="I2702" t="str">
        <f>RIGHT(HvDOutputData[[#This Row],[OPLocCode]],1)</f>
        <v>A</v>
      </c>
      <c r="J2702" t="s">
        <v>401</v>
      </c>
    </row>
    <row r="2703" spans="1:10" x14ac:dyDescent="0.45">
      <c r="A2703" t="s">
        <v>14</v>
      </c>
      <c r="B2703" t="s">
        <v>118</v>
      </c>
      <c r="C2703" t="s">
        <v>121</v>
      </c>
      <c r="D2703" s="1" t="s">
        <v>518</v>
      </c>
      <c r="E2703" t="s">
        <v>53</v>
      </c>
      <c r="F2703" t="s">
        <v>27</v>
      </c>
      <c r="G2703" t="s">
        <v>254</v>
      </c>
      <c r="H2703" t="s">
        <v>360</v>
      </c>
      <c r="I2703" t="str">
        <f>RIGHT(HvDOutputData[[#This Row],[OPLocCode]],1)</f>
        <v>B</v>
      </c>
      <c r="J2703" t="s">
        <v>407</v>
      </c>
    </row>
    <row r="2704" spans="1:10" x14ac:dyDescent="0.45">
      <c r="A2704" t="s">
        <v>14</v>
      </c>
      <c r="B2704" t="s">
        <v>118</v>
      </c>
      <c r="C2704" t="s">
        <v>121</v>
      </c>
      <c r="D2704" s="1" t="s">
        <v>518</v>
      </c>
      <c r="E2704" t="s">
        <v>53</v>
      </c>
      <c r="F2704" t="s">
        <v>27</v>
      </c>
      <c r="G2704" t="s">
        <v>254</v>
      </c>
      <c r="H2704" t="s">
        <v>361</v>
      </c>
      <c r="I2704" t="str">
        <f>RIGHT(HvDOutputData[[#This Row],[OPLocCode]],1)</f>
        <v>C</v>
      </c>
      <c r="J2704" t="s">
        <v>413</v>
      </c>
    </row>
    <row r="2705" spans="1:10" x14ac:dyDescent="0.45">
      <c r="A2705" t="s">
        <v>14</v>
      </c>
      <c r="B2705" t="s">
        <v>118</v>
      </c>
      <c r="C2705" t="s">
        <v>121</v>
      </c>
      <c r="D2705" s="1" t="s">
        <v>518</v>
      </c>
      <c r="E2705" t="s">
        <v>53</v>
      </c>
      <c r="F2705" t="s">
        <v>27</v>
      </c>
      <c r="G2705" t="s">
        <v>254</v>
      </c>
      <c r="H2705" t="s">
        <v>350</v>
      </c>
      <c r="I2705" t="str">
        <f>RIGHT(HvDOutputData[[#This Row],[OPLocCode]],1)</f>
        <v>A</v>
      </c>
      <c r="J2705" t="s">
        <v>419</v>
      </c>
    </row>
    <row r="2706" spans="1:10" x14ac:dyDescent="0.45">
      <c r="A2706" t="s">
        <v>14</v>
      </c>
      <c r="B2706" t="s">
        <v>118</v>
      </c>
      <c r="C2706" t="s">
        <v>121</v>
      </c>
      <c r="D2706" s="1" t="s">
        <v>518</v>
      </c>
      <c r="E2706" t="s">
        <v>53</v>
      </c>
      <c r="F2706" t="s">
        <v>27</v>
      </c>
      <c r="G2706" t="s">
        <v>254</v>
      </c>
      <c r="H2706" t="s">
        <v>351</v>
      </c>
      <c r="I2706" t="str">
        <f>RIGHT(HvDOutputData[[#This Row],[OPLocCode]],1)</f>
        <v>B</v>
      </c>
      <c r="J2706" t="s">
        <v>425</v>
      </c>
    </row>
    <row r="2707" spans="1:10" x14ac:dyDescent="0.45">
      <c r="A2707" t="s">
        <v>14</v>
      </c>
      <c r="B2707" t="s">
        <v>118</v>
      </c>
      <c r="C2707" t="s">
        <v>121</v>
      </c>
      <c r="D2707" s="1" t="s">
        <v>518</v>
      </c>
      <c r="E2707" t="s">
        <v>53</v>
      </c>
      <c r="F2707" t="s">
        <v>27</v>
      </c>
      <c r="G2707" t="s">
        <v>254</v>
      </c>
      <c r="H2707" t="s">
        <v>352</v>
      </c>
      <c r="I2707" t="str">
        <f>RIGHT(HvDOutputData[[#This Row],[OPLocCode]],1)</f>
        <v>C</v>
      </c>
      <c r="J2707" t="s">
        <v>431</v>
      </c>
    </row>
    <row r="2708" spans="1:10" x14ac:dyDescent="0.45">
      <c r="A2708" t="s">
        <v>14</v>
      </c>
      <c r="B2708" t="s">
        <v>118</v>
      </c>
      <c r="C2708" t="s">
        <v>121</v>
      </c>
      <c r="D2708" s="1" t="s">
        <v>518</v>
      </c>
      <c r="E2708" t="s">
        <v>53</v>
      </c>
      <c r="F2708" t="s">
        <v>27</v>
      </c>
      <c r="G2708" t="s">
        <v>254</v>
      </c>
      <c r="H2708" t="s">
        <v>353</v>
      </c>
      <c r="I2708" t="str">
        <f>RIGHT(HvDOutputData[[#This Row],[OPLocCode]],1)</f>
        <v>A</v>
      </c>
      <c r="J2708" t="s">
        <v>437</v>
      </c>
    </row>
    <row r="2709" spans="1:10" x14ac:dyDescent="0.45">
      <c r="A2709" t="s">
        <v>14</v>
      </c>
      <c r="B2709" t="s">
        <v>118</v>
      </c>
      <c r="C2709" t="s">
        <v>121</v>
      </c>
      <c r="D2709" s="1" t="s">
        <v>518</v>
      </c>
      <c r="E2709" t="s">
        <v>53</v>
      </c>
      <c r="F2709" t="s">
        <v>27</v>
      </c>
      <c r="G2709" t="s">
        <v>254</v>
      </c>
      <c r="H2709" t="s">
        <v>354</v>
      </c>
      <c r="I2709" t="str">
        <f>RIGHT(HvDOutputData[[#This Row],[OPLocCode]],1)</f>
        <v>B</v>
      </c>
      <c r="J2709" t="s">
        <v>443</v>
      </c>
    </row>
    <row r="2710" spans="1:10" x14ac:dyDescent="0.45">
      <c r="A2710" t="s">
        <v>14</v>
      </c>
      <c r="B2710" t="s">
        <v>118</v>
      </c>
      <c r="C2710" t="s">
        <v>121</v>
      </c>
      <c r="D2710" s="1" t="s">
        <v>518</v>
      </c>
      <c r="E2710" t="s">
        <v>53</v>
      </c>
      <c r="F2710" t="s">
        <v>27</v>
      </c>
      <c r="G2710" t="s">
        <v>254</v>
      </c>
      <c r="H2710" t="s">
        <v>355</v>
      </c>
      <c r="I2710" t="str">
        <f>RIGHT(HvDOutputData[[#This Row],[OPLocCode]],1)</f>
        <v>C</v>
      </c>
      <c r="J2710" t="s">
        <v>449</v>
      </c>
    </row>
    <row r="2711" spans="1:10" x14ac:dyDescent="0.45">
      <c r="A2711" t="s">
        <v>14</v>
      </c>
      <c r="B2711" t="s">
        <v>118</v>
      </c>
      <c r="C2711" t="s">
        <v>121</v>
      </c>
      <c r="D2711" s="1" t="s">
        <v>518</v>
      </c>
      <c r="E2711" t="s">
        <v>53</v>
      </c>
      <c r="F2711" t="s">
        <v>27</v>
      </c>
      <c r="G2711" t="s">
        <v>254</v>
      </c>
      <c r="H2711" t="s">
        <v>356</v>
      </c>
      <c r="I2711" t="str">
        <f>RIGHT(HvDOutputData[[#This Row],[OPLocCode]],1)</f>
        <v>A</v>
      </c>
      <c r="J2711" t="s">
        <v>455</v>
      </c>
    </row>
    <row r="2712" spans="1:10" x14ac:dyDescent="0.45">
      <c r="A2712" t="s">
        <v>14</v>
      </c>
      <c r="B2712" t="s">
        <v>118</v>
      </c>
      <c r="C2712" t="s">
        <v>121</v>
      </c>
      <c r="D2712" s="1" t="s">
        <v>518</v>
      </c>
      <c r="E2712" t="s">
        <v>53</v>
      </c>
      <c r="F2712" t="s">
        <v>27</v>
      </c>
      <c r="G2712" t="s">
        <v>254</v>
      </c>
      <c r="H2712" t="s">
        <v>357</v>
      </c>
      <c r="I2712" t="str">
        <f>RIGHT(HvDOutputData[[#This Row],[OPLocCode]],1)</f>
        <v>B</v>
      </c>
      <c r="J2712" t="s">
        <v>461</v>
      </c>
    </row>
    <row r="2713" spans="1:10" x14ac:dyDescent="0.45">
      <c r="A2713" t="s">
        <v>14</v>
      </c>
      <c r="B2713" t="s">
        <v>118</v>
      </c>
      <c r="C2713" t="s">
        <v>121</v>
      </c>
      <c r="D2713" s="1" t="s">
        <v>518</v>
      </c>
      <c r="E2713" t="s">
        <v>53</v>
      </c>
      <c r="F2713" t="s">
        <v>27</v>
      </c>
      <c r="G2713" t="s">
        <v>254</v>
      </c>
      <c r="H2713" t="s">
        <v>358</v>
      </c>
      <c r="I2713" t="str">
        <f>RIGHT(HvDOutputData[[#This Row],[OPLocCode]],1)</f>
        <v>C</v>
      </c>
      <c r="J2713" t="s">
        <v>467</v>
      </c>
    </row>
  </sheetData>
  <sortState xmlns:xlrd2="http://schemas.microsoft.com/office/spreadsheetml/2017/richdata2" ref="A2:J249">
    <sortCondition ref="B2:B249"/>
    <sortCondition ref="F2:F249"/>
    <sortCondition ref="H2:H249"/>
  </sortState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5238-63A2-439A-976B-9A4037C4D366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9261-91AF-4D63-985B-BC6F56975A97}">
  <dimension ref="A1:B112"/>
  <sheetViews>
    <sheetView workbookViewId="0">
      <selection activeCell="A2" sqref="A2"/>
    </sheetView>
  </sheetViews>
  <sheetFormatPr defaultRowHeight="14.25" x14ac:dyDescent="0.45"/>
  <cols>
    <col min="1" max="1" width="29.86328125" bestFit="1" customWidth="1"/>
    <col min="2" max="2" width="33.19921875" bestFit="1" customWidth="1"/>
  </cols>
  <sheetData>
    <row r="1" spans="1:2" x14ac:dyDescent="0.45">
      <c r="A1" t="s">
        <v>551</v>
      </c>
      <c r="B1" t="s">
        <v>549</v>
      </c>
    </row>
    <row r="2" spans="1:2" x14ac:dyDescent="0.45">
      <c r="A2" t="s">
        <v>559</v>
      </c>
      <c r="B2" t="s">
        <v>560</v>
      </c>
    </row>
    <row r="3" spans="1:2" x14ac:dyDescent="0.45">
      <c r="A3" t="s">
        <v>561</v>
      </c>
      <c r="B3" t="s">
        <v>562</v>
      </c>
    </row>
    <row r="4" spans="1:2" x14ac:dyDescent="0.45">
      <c r="A4" t="s">
        <v>563</v>
      </c>
      <c r="B4" t="s">
        <v>564</v>
      </c>
    </row>
    <row r="5" spans="1:2" x14ac:dyDescent="0.45">
      <c r="A5" t="s">
        <v>565</v>
      </c>
      <c r="B5" t="s">
        <v>566</v>
      </c>
    </row>
    <row r="6" spans="1:2" x14ac:dyDescent="0.45">
      <c r="A6" t="s">
        <v>567</v>
      </c>
      <c r="B6" t="s">
        <v>568</v>
      </c>
    </row>
    <row r="7" spans="1:2" x14ac:dyDescent="0.45">
      <c r="A7" t="s">
        <v>569</v>
      </c>
      <c r="B7" t="s">
        <v>570</v>
      </c>
    </row>
    <row r="8" spans="1:2" x14ac:dyDescent="0.45">
      <c r="A8" t="s">
        <v>571</v>
      </c>
      <c r="B8" t="s">
        <v>572</v>
      </c>
    </row>
    <row r="9" spans="1:2" x14ac:dyDescent="0.45">
      <c r="A9" t="s">
        <v>573</v>
      </c>
      <c r="B9" t="s">
        <v>574</v>
      </c>
    </row>
    <row r="10" spans="1:2" x14ac:dyDescent="0.45">
      <c r="A10" t="s">
        <v>575</v>
      </c>
      <c r="B10" t="s">
        <v>576</v>
      </c>
    </row>
    <row r="11" spans="1:2" x14ac:dyDescent="0.45">
      <c r="A11" t="s">
        <v>577</v>
      </c>
      <c r="B11" t="s">
        <v>578</v>
      </c>
    </row>
    <row r="12" spans="1:2" x14ac:dyDescent="0.45">
      <c r="A12" t="s">
        <v>579</v>
      </c>
      <c r="B12" t="s">
        <v>580</v>
      </c>
    </row>
    <row r="13" spans="1:2" x14ac:dyDescent="0.45">
      <c r="A13" t="s">
        <v>581</v>
      </c>
      <c r="B13" t="s">
        <v>582</v>
      </c>
    </row>
    <row r="14" spans="1:2" x14ac:dyDescent="0.45">
      <c r="A14" t="s">
        <v>583</v>
      </c>
      <c r="B14" t="s">
        <v>584</v>
      </c>
    </row>
    <row r="15" spans="1:2" x14ac:dyDescent="0.45">
      <c r="A15" t="s">
        <v>585</v>
      </c>
      <c r="B15" t="s">
        <v>586</v>
      </c>
    </row>
    <row r="16" spans="1:2" x14ac:dyDescent="0.45">
      <c r="A16" t="s">
        <v>587</v>
      </c>
      <c r="B16" t="s">
        <v>588</v>
      </c>
    </row>
    <row r="17" spans="1:2" x14ac:dyDescent="0.45">
      <c r="A17" t="s">
        <v>589</v>
      </c>
      <c r="B17" t="s">
        <v>590</v>
      </c>
    </row>
    <row r="18" spans="1:2" x14ac:dyDescent="0.45">
      <c r="A18" t="s">
        <v>591</v>
      </c>
      <c r="B18" t="s">
        <v>592</v>
      </c>
    </row>
    <row r="19" spans="1:2" x14ac:dyDescent="0.45">
      <c r="A19" t="s">
        <v>593</v>
      </c>
      <c r="B19" t="s">
        <v>594</v>
      </c>
    </row>
    <row r="20" spans="1:2" x14ac:dyDescent="0.45">
      <c r="A20" t="s">
        <v>595</v>
      </c>
      <c r="B20" t="s">
        <v>596</v>
      </c>
    </row>
    <row r="21" spans="1:2" x14ac:dyDescent="0.45">
      <c r="A21" t="s">
        <v>597</v>
      </c>
      <c r="B21" t="s">
        <v>598</v>
      </c>
    </row>
    <row r="22" spans="1:2" x14ac:dyDescent="0.45">
      <c r="A22" t="s">
        <v>599</v>
      </c>
      <c r="B22" t="s">
        <v>600</v>
      </c>
    </row>
    <row r="23" spans="1:2" x14ac:dyDescent="0.45">
      <c r="A23" t="s">
        <v>601</v>
      </c>
      <c r="B23" t="s">
        <v>602</v>
      </c>
    </row>
    <row r="24" spans="1:2" x14ac:dyDescent="0.45">
      <c r="A24" t="s">
        <v>603</v>
      </c>
      <c r="B24" t="s">
        <v>604</v>
      </c>
    </row>
    <row r="25" spans="1:2" x14ac:dyDescent="0.45">
      <c r="A25" t="s">
        <v>605</v>
      </c>
      <c r="B25" t="s">
        <v>606</v>
      </c>
    </row>
    <row r="26" spans="1:2" x14ac:dyDescent="0.45">
      <c r="A26" t="s">
        <v>607</v>
      </c>
      <c r="B26" t="s">
        <v>608</v>
      </c>
    </row>
    <row r="27" spans="1:2" x14ac:dyDescent="0.45">
      <c r="A27" t="s">
        <v>609</v>
      </c>
      <c r="B27" t="s">
        <v>610</v>
      </c>
    </row>
    <row r="28" spans="1:2" x14ac:dyDescent="0.45">
      <c r="A28" t="s">
        <v>611</v>
      </c>
      <c r="B28" t="s">
        <v>612</v>
      </c>
    </row>
    <row r="29" spans="1:2" x14ac:dyDescent="0.45">
      <c r="A29" t="s">
        <v>613</v>
      </c>
      <c r="B29" t="s">
        <v>614</v>
      </c>
    </row>
    <row r="30" spans="1:2" x14ac:dyDescent="0.45">
      <c r="A30" t="s">
        <v>615</v>
      </c>
      <c r="B30" t="s">
        <v>616</v>
      </c>
    </row>
    <row r="31" spans="1:2" x14ac:dyDescent="0.45">
      <c r="A31" t="s">
        <v>617</v>
      </c>
      <c r="B31" t="s">
        <v>618</v>
      </c>
    </row>
    <row r="32" spans="1:2" x14ac:dyDescent="0.45">
      <c r="A32" t="s">
        <v>619</v>
      </c>
      <c r="B32" t="s">
        <v>620</v>
      </c>
    </row>
    <row r="33" spans="1:2" x14ac:dyDescent="0.45">
      <c r="A33" t="s">
        <v>621</v>
      </c>
      <c r="B33" t="s">
        <v>622</v>
      </c>
    </row>
    <row r="34" spans="1:2" x14ac:dyDescent="0.45">
      <c r="A34" t="s">
        <v>623</v>
      </c>
      <c r="B34" t="s">
        <v>624</v>
      </c>
    </row>
    <row r="35" spans="1:2" x14ac:dyDescent="0.45">
      <c r="A35" t="s">
        <v>625</v>
      </c>
      <c r="B35" t="s">
        <v>626</v>
      </c>
    </row>
    <row r="36" spans="1:2" x14ac:dyDescent="0.45">
      <c r="A36" t="s">
        <v>627</v>
      </c>
      <c r="B36" t="s">
        <v>628</v>
      </c>
    </row>
    <row r="37" spans="1:2" x14ac:dyDescent="0.45">
      <c r="A37" t="s">
        <v>629</v>
      </c>
      <c r="B37" t="s">
        <v>630</v>
      </c>
    </row>
    <row r="38" spans="1:2" x14ac:dyDescent="0.45">
      <c r="A38" t="s">
        <v>631</v>
      </c>
      <c r="B38" t="s">
        <v>632</v>
      </c>
    </row>
    <row r="39" spans="1:2" x14ac:dyDescent="0.45">
      <c r="A39" t="s">
        <v>633</v>
      </c>
      <c r="B39" t="s">
        <v>634</v>
      </c>
    </row>
    <row r="40" spans="1:2" x14ac:dyDescent="0.45">
      <c r="A40" t="s">
        <v>635</v>
      </c>
      <c r="B40" t="s">
        <v>636</v>
      </c>
    </row>
    <row r="41" spans="1:2" x14ac:dyDescent="0.45">
      <c r="A41" t="s">
        <v>637</v>
      </c>
      <c r="B41" t="s">
        <v>638</v>
      </c>
    </row>
    <row r="42" spans="1:2" x14ac:dyDescent="0.45">
      <c r="A42" t="s">
        <v>639</v>
      </c>
      <c r="B42" t="s">
        <v>640</v>
      </c>
    </row>
    <row r="43" spans="1:2" x14ac:dyDescent="0.45">
      <c r="A43" t="s">
        <v>641</v>
      </c>
      <c r="B43" t="s">
        <v>642</v>
      </c>
    </row>
    <row r="44" spans="1:2" x14ac:dyDescent="0.45">
      <c r="A44" t="s">
        <v>643</v>
      </c>
      <c r="B44" t="s">
        <v>644</v>
      </c>
    </row>
    <row r="45" spans="1:2" x14ac:dyDescent="0.45">
      <c r="A45" t="s">
        <v>645</v>
      </c>
      <c r="B45" t="s">
        <v>646</v>
      </c>
    </row>
    <row r="46" spans="1:2" x14ac:dyDescent="0.45">
      <c r="A46" t="s">
        <v>647</v>
      </c>
      <c r="B46" t="s">
        <v>648</v>
      </c>
    </row>
    <row r="47" spans="1:2" x14ac:dyDescent="0.45">
      <c r="A47" t="s">
        <v>649</v>
      </c>
      <c r="B47" t="s">
        <v>650</v>
      </c>
    </row>
    <row r="48" spans="1:2" x14ac:dyDescent="0.45">
      <c r="A48" t="s">
        <v>651</v>
      </c>
      <c r="B48" t="s">
        <v>652</v>
      </c>
    </row>
    <row r="49" spans="1:2" x14ac:dyDescent="0.45">
      <c r="A49" t="s">
        <v>653</v>
      </c>
      <c r="B49" t="s">
        <v>654</v>
      </c>
    </row>
    <row r="50" spans="1:2" x14ac:dyDescent="0.45">
      <c r="A50" t="s">
        <v>655</v>
      </c>
      <c r="B50" t="s">
        <v>656</v>
      </c>
    </row>
    <row r="51" spans="1:2" x14ac:dyDescent="0.45">
      <c r="A51" t="s">
        <v>657</v>
      </c>
      <c r="B51" t="s">
        <v>658</v>
      </c>
    </row>
    <row r="52" spans="1:2" x14ac:dyDescent="0.45">
      <c r="A52" t="s">
        <v>659</v>
      </c>
      <c r="B52" t="s">
        <v>660</v>
      </c>
    </row>
    <row r="53" spans="1:2" x14ac:dyDescent="0.45">
      <c r="A53" t="s">
        <v>661</v>
      </c>
      <c r="B53" t="s">
        <v>662</v>
      </c>
    </row>
    <row r="54" spans="1:2" x14ac:dyDescent="0.45">
      <c r="A54" t="s">
        <v>663</v>
      </c>
      <c r="B54" t="s">
        <v>664</v>
      </c>
    </row>
    <row r="55" spans="1:2" x14ac:dyDescent="0.45">
      <c r="A55" t="s">
        <v>665</v>
      </c>
      <c r="B55" t="s">
        <v>666</v>
      </c>
    </row>
    <row r="56" spans="1:2" x14ac:dyDescent="0.45">
      <c r="A56" t="s">
        <v>667</v>
      </c>
      <c r="B56" t="s">
        <v>668</v>
      </c>
    </row>
    <row r="57" spans="1:2" x14ac:dyDescent="0.45">
      <c r="A57" t="s">
        <v>669</v>
      </c>
      <c r="B57" t="s">
        <v>670</v>
      </c>
    </row>
    <row r="58" spans="1:2" x14ac:dyDescent="0.45">
      <c r="A58" t="s">
        <v>671</v>
      </c>
      <c r="B58" t="s">
        <v>672</v>
      </c>
    </row>
    <row r="59" spans="1:2" x14ac:dyDescent="0.45">
      <c r="A59" t="s">
        <v>673</v>
      </c>
      <c r="B59" t="s">
        <v>674</v>
      </c>
    </row>
    <row r="60" spans="1:2" x14ac:dyDescent="0.45">
      <c r="A60" t="s">
        <v>675</v>
      </c>
      <c r="B60" t="s">
        <v>676</v>
      </c>
    </row>
    <row r="61" spans="1:2" x14ac:dyDescent="0.45">
      <c r="A61" t="s">
        <v>677</v>
      </c>
      <c r="B61" t="s">
        <v>678</v>
      </c>
    </row>
    <row r="62" spans="1:2" x14ac:dyDescent="0.45">
      <c r="A62" t="s">
        <v>679</v>
      </c>
      <c r="B62" t="s">
        <v>680</v>
      </c>
    </row>
    <row r="63" spans="1:2" x14ac:dyDescent="0.45">
      <c r="A63" t="s">
        <v>681</v>
      </c>
      <c r="B63" t="s">
        <v>682</v>
      </c>
    </row>
    <row r="64" spans="1:2" x14ac:dyDescent="0.45">
      <c r="A64" t="s">
        <v>683</v>
      </c>
      <c r="B64" t="s">
        <v>684</v>
      </c>
    </row>
    <row r="65" spans="1:2" x14ac:dyDescent="0.45">
      <c r="A65" t="s">
        <v>685</v>
      </c>
      <c r="B65" t="s">
        <v>686</v>
      </c>
    </row>
    <row r="66" spans="1:2" x14ac:dyDescent="0.45">
      <c r="A66" t="s">
        <v>687</v>
      </c>
      <c r="B66" t="s">
        <v>688</v>
      </c>
    </row>
    <row r="67" spans="1:2" x14ac:dyDescent="0.45">
      <c r="A67" t="s">
        <v>689</v>
      </c>
      <c r="B67" t="s">
        <v>690</v>
      </c>
    </row>
    <row r="68" spans="1:2" x14ac:dyDescent="0.45">
      <c r="A68" t="s">
        <v>691</v>
      </c>
      <c r="B68" t="s">
        <v>692</v>
      </c>
    </row>
    <row r="69" spans="1:2" x14ac:dyDescent="0.45">
      <c r="A69" t="s">
        <v>693</v>
      </c>
      <c r="B69" t="s">
        <v>694</v>
      </c>
    </row>
    <row r="70" spans="1:2" x14ac:dyDescent="0.45">
      <c r="A70" t="s">
        <v>695</v>
      </c>
      <c r="B70" t="s">
        <v>696</v>
      </c>
    </row>
    <row r="71" spans="1:2" x14ac:dyDescent="0.45">
      <c r="A71" t="s">
        <v>697</v>
      </c>
      <c r="B71" t="s">
        <v>698</v>
      </c>
    </row>
    <row r="72" spans="1:2" x14ac:dyDescent="0.45">
      <c r="A72" t="s">
        <v>699</v>
      </c>
      <c r="B72" t="s">
        <v>700</v>
      </c>
    </row>
    <row r="73" spans="1:2" x14ac:dyDescent="0.45">
      <c r="A73" t="s">
        <v>701</v>
      </c>
      <c r="B73" t="s">
        <v>702</v>
      </c>
    </row>
    <row r="74" spans="1:2" x14ac:dyDescent="0.45">
      <c r="A74" t="s">
        <v>703</v>
      </c>
      <c r="B74" t="s">
        <v>704</v>
      </c>
    </row>
    <row r="75" spans="1:2" x14ac:dyDescent="0.45">
      <c r="A75" t="s">
        <v>705</v>
      </c>
      <c r="B75" t="s">
        <v>706</v>
      </c>
    </row>
    <row r="76" spans="1:2" x14ac:dyDescent="0.45">
      <c r="A76" t="s">
        <v>707</v>
      </c>
      <c r="B76" t="s">
        <v>708</v>
      </c>
    </row>
    <row r="77" spans="1:2" x14ac:dyDescent="0.45">
      <c r="A77" t="s">
        <v>709</v>
      </c>
      <c r="B77" t="s">
        <v>710</v>
      </c>
    </row>
    <row r="78" spans="1:2" x14ac:dyDescent="0.45">
      <c r="A78" t="s">
        <v>711</v>
      </c>
      <c r="B78" t="s">
        <v>712</v>
      </c>
    </row>
    <row r="79" spans="1:2" x14ac:dyDescent="0.45">
      <c r="A79" t="s">
        <v>713</v>
      </c>
      <c r="B79" t="s">
        <v>714</v>
      </c>
    </row>
    <row r="80" spans="1:2" x14ac:dyDescent="0.45">
      <c r="A80" t="s">
        <v>715</v>
      </c>
      <c r="B80" t="s">
        <v>716</v>
      </c>
    </row>
    <row r="81" spans="1:2" x14ac:dyDescent="0.45">
      <c r="A81" t="s">
        <v>717</v>
      </c>
      <c r="B81" t="s">
        <v>718</v>
      </c>
    </row>
    <row r="82" spans="1:2" x14ac:dyDescent="0.45">
      <c r="A82" t="s">
        <v>719</v>
      </c>
      <c r="B82" t="s">
        <v>720</v>
      </c>
    </row>
    <row r="83" spans="1:2" x14ac:dyDescent="0.45">
      <c r="A83" t="s">
        <v>721</v>
      </c>
      <c r="B83" t="s">
        <v>722</v>
      </c>
    </row>
    <row r="84" spans="1:2" x14ac:dyDescent="0.45">
      <c r="A84" t="s">
        <v>723</v>
      </c>
      <c r="B84" t="s">
        <v>724</v>
      </c>
    </row>
    <row r="85" spans="1:2" x14ac:dyDescent="0.45">
      <c r="A85" t="s">
        <v>725</v>
      </c>
      <c r="B85" t="s">
        <v>726</v>
      </c>
    </row>
    <row r="86" spans="1:2" x14ac:dyDescent="0.45">
      <c r="A86" t="s">
        <v>727</v>
      </c>
      <c r="B86" t="s">
        <v>728</v>
      </c>
    </row>
    <row r="87" spans="1:2" x14ac:dyDescent="0.45">
      <c r="A87" t="s">
        <v>729</v>
      </c>
      <c r="B87" t="s">
        <v>730</v>
      </c>
    </row>
    <row r="88" spans="1:2" x14ac:dyDescent="0.45">
      <c r="A88" t="s">
        <v>731</v>
      </c>
      <c r="B88" t="s">
        <v>732</v>
      </c>
    </row>
    <row r="89" spans="1:2" x14ac:dyDescent="0.45">
      <c r="A89" t="s">
        <v>733</v>
      </c>
      <c r="B89" t="s">
        <v>734</v>
      </c>
    </row>
    <row r="90" spans="1:2" x14ac:dyDescent="0.45">
      <c r="A90" t="s">
        <v>735</v>
      </c>
      <c r="B90" t="s">
        <v>736</v>
      </c>
    </row>
    <row r="91" spans="1:2" x14ac:dyDescent="0.45">
      <c r="A91" t="s">
        <v>737</v>
      </c>
      <c r="B91" t="s">
        <v>738</v>
      </c>
    </row>
    <row r="92" spans="1:2" x14ac:dyDescent="0.45">
      <c r="A92" t="s">
        <v>739</v>
      </c>
      <c r="B92" t="s">
        <v>740</v>
      </c>
    </row>
    <row r="93" spans="1:2" x14ac:dyDescent="0.45">
      <c r="A93" t="s">
        <v>741</v>
      </c>
      <c r="B93" t="s">
        <v>742</v>
      </c>
    </row>
    <row r="94" spans="1:2" x14ac:dyDescent="0.45">
      <c r="A94" t="s">
        <v>743</v>
      </c>
      <c r="B94" t="s">
        <v>744</v>
      </c>
    </row>
    <row r="95" spans="1:2" x14ac:dyDescent="0.45">
      <c r="A95" t="s">
        <v>745</v>
      </c>
      <c r="B95" t="s">
        <v>746</v>
      </c>
    </row>
    <row r="96" spans="1:2" x14ac:dyDescent="0.45">
      <c r="A96" t="s">
        <v>747</v>
      </c>
      <c r="B96" t="s">
        <v>748</v>
      </c>
    </row>
    <row r="97" spans="1:2" x14ac:dyDescent="0.45">
      <c r="A97" t="s">
        <v>749</v>
      </c>
      <c r="B97" t="s">
        <v>750</v>
      </c>
    </row>
    <row r="98" spans="1:2" x14ac:dyDescent="0.45">
      <c r="A98" t="s">
        <v>751</v>
      </c>
      <c r="B98" t="s">
        <v>752</v>
      </c>
    </row>
    <row r="99" spans="1:2" x14ac:dyDescent="0.45">
      <c r="A99" t="s">
        <v>753</v>
      </c>
      <c r="B99" t="s">
        <v>754</v>
      </c>
    </row>
    <row r="100" spans="1:2" x14ac:dyDescent="0.45">
      <c r="A100" t="s">
        <v>755</v>
      </c>
      <c r="B100" t="s">
        <v>756</v>
      </c>
    </row>
    <row r="101" spans="1:2" x14ac:dyDescent="0.45">
      <c r="A101" t="s">
        <v>757</v>
      </c>
      <c r="B101" t="s">
        <v>758</v>
      </c>
    </row>
    <row r="102" spans="1:2" x14ac:dyDescent="0.45">
      <c r="A102" t="s">
        <v>759</v>
      </c>
      <c r="B102" t="s">
        <v>760</v>
      </c>
    </row>
    <row r="103" spans="1:2" x14ac:dyDescent="0.45">
      <c r="A103" t="s">
        <v>761</v>
      </c>
      <c r="B103" t="s">
        <v>762</v>
      </c>
    </row>
    <row r="104" spans="1:2" x14ac:dyDescent="0.45">
      <c r="A104" t="s">
        <v>763</v>
      </c>
      <c r="B104" t="s">
        <v>764</v>
      </c>
    </row>
    <row r="105" spans="1:2" x14ac:dyDescent="0.45">
      <c r="A105" t="s">
        <v>765</v>
      </c>
      <c r="B105" t="s">
        <v>766</v>
      </c>
    </row>
    <row r="106" spans="1:2" x14ac:dyDescent="0.45">
      <c r="A106" t="s">
        <v>767</v>
      </c>
      <c r="B106" t="s">
        <v>768</v>
      </c>
    </row>
    <row r="107" spans="1:2" x14ac:dyDescent="0.45">
      <c r="A107" t="s">
        <v>769</v>
      </c>
      <c r="B107" t="s">
        <v>770</v>
      </c>
    </row>
    <row r="108" spans="1:2" x14ac:dyDescent="0.45">
      <c r="A108" t="s">
        <v>771</v>
      </c>
      <c r="B108" t="s">
        <v>772</v>
      </c>
    </row>
    <row r="109" spans="1:2" x14ac:dyDescent="0.45">
      <c r="A109" t="s">
        <v>773</v>
      </c>
      <c r="B109" t="s">
        <v>774</v>
      </c>
    </row>
    <row r="110" spans="1:2" x14ac:dyDescent="0.45">
      <c r="A110" t="s">
        <v>775</v>
      </c>
      <c r="B110" t="s">
        <v>776</v>
      </c>
    </row>
    <row r="111" spans="1:2" x14ac:dyDescent="0.45">
      <c r="A111" t="s">
        <v>777</v>
      </c>
      <c r="B111" t="s">
        <v>778</v>
      </c>
    </row>
    <row r="112" spans="1:2" x14ac:dyDescent="0.45">
      <c r="A112" t="s">
        <v>779</v>
      </c>
      <c r="B112" t="s">
        <v>780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GearboxConfangurator</vt:lpstr>
      <vt:lpstr>MasterData</vt:lpstr>
      <vt:lpstr>GearTypeData</vt:lpstr>
      <vt:lpstr>BacklashData</vt:lpstr>
      <vt:lpstr>RatioData</vt:lpstr>
      <vt:lpstr>MountingData</vt:lpstr>
      <vt:lpstr>OutputData</vt:lpstr>
      <vt:lpstr>HvD_OutputData</vt:lpstr>
      <vt:lpstr>InputData</vt:lpstr>
      <vt:lpstr>CAD</vt:lpstr>
      <vt:lpstr>MC_Start</vt:lpstr>
      <vt:lpstr>GearboxConfangurator!Print_Area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Tunney</dc:creator>
  <cp:lastModifiedBy>Shawn Stearn</cp:lastModifiedBy>
  <cp:lastPrinted>2024-12-10T22:02:27Z</cp:lastPrinted>
  <dcterms:created xsi:type="dcterms:W3CDTF">2015-06-05T18:17:20Z</dcterms:created>
  <dcterms:modified xsi:type="dcterms:W3CDTF">2024-12-11T19:10:14Z</dcterms:modified>
</cp:coreProperties>
</file>